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№1" sheetId="1" r:id="rId1"/>
    <sheet name="№2" sheetId="2" r:id="rId2"/>
    <sheet name="№3" sheetId="3" r:id="rId3"/>
    <sheet name="№4" sheetId="4" r:id="rId4"/>
    <sheet name="№5" sheetId="5" r:id="rId5"/>
    <sheet name="№6" sheetId="6" r:id="rId6"/>
    <sheet name="№7" sheetId="7" r:id="rId7"/>
    <sheet name="№8" sheetId="8" r:id="rId8"/>
    <sheet name="№9" sheetId="9" r:id="rId9"/>
    <sheet name="№10" sheetId="10" r:id="rId10"/>
    <sheet name="№11" sheetId="11" r:id="rId11"/>
  </sheets>
  <definedNames>
    <definedName name="_xlnm._FilterDatabase" localSheetId="3" hidden="1">'№4'!$A$26:$H$26</definedName>
    <definedName name="_xlnm._FilterDatabase" localSheetId="4" hidden="1">'№5'!$A$29:$K$268</definedName>
    <definedName name="sub_20805010_1">NA()</definedName>
    <definedName name="_xlnm.Print_Area" localSheetId="0">'№1'!$A$2:$C$53</definedName>
    <definedName name="_xlnm.Print_Area" localSheetId="1">'№2'!$A$2:$C$46</definedName>
    <definedName name="_xlnm.Print_Area" localSheetId="2">'№3'!$B$1:$F$69</definedName>
    <definedName name="_xlnm.Print_Area" localSheetId="3">'№4'!$B$2:$F$204</definedName>
    <definedName name="_xlnm.Print_Area" localSheetId="4">'№5'!$B$2:$I$279</definedName>
  </definedNames>
  <calcPr fullCalcOnLoad="1"/>
</workbook>
</file>

<file path=xl/sharedStrings.xml><?xml version="1.0" encoding="utf-8"?>
<sst xmlns="http://schemas.openxmlformats.org/spreadsheetml/2006/main" count="2168" uniqueCount="494">
  <si>
    <t>1 11 09045 10 0000 120</t>
  </si>
  <si>
    <t>1 13 02995 10 0000 130</t>
  </si>
  <si>
    <t>Прочие субсидии бюджетам поселений</t>
  </si>
  <si>
    <t xml:space="preserve">Белореченского района                           </t>
  </si>
  <si>
    <t>Код</t>
  </si>
  <si>
    <t>Наименование дохода</t>
  </si>
  <si>
    <t>Сумма</t>
  </si>
  <si>
    <t>1 00 00000 00 0000 000</t>
  </si>
  <si>
    <t>1 01 02000 01 0000 110</t>
  </si>
  <si>
    <t>1 05 03000 01 0000 110</t>
  </si>
  <si>
    <t>1 06 01030 10 0000 110</t>
  </si>
  <si>
    <t>1 06 06000 00 0000 110</t>
  </si>
  <si>
    <t>1 11 05035 10 0000 120</t>
  </si>
  <si>
    <t>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</si>
  <si>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поселения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</si>
  <si>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</si>
  <si>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</si>
  <si>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1 14 06013 10 0000 430</t>
  </si>
  <si>
    <t>Доходы от продажи земельных участков, государственная собственность на которые не разграничена и которые рас-положены в границах поселений</t>
  </si>
  <si>
    <t>2 00 00000 00 0000 000</t>
  </si>
  <si>
    <t>Безвозмездные поступления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</si>
  <si>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</si>
  <si>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Всего доходов</t>
  </si>
  <si>
    <t>Первомайского сельского поселения</t>
  </si>
  <si>
    <t>Безвозмездные поступления от других уровней бюджетной системы Российской Федерации</t>
  </si>
  <si>
    <t>2 02 00000 00 0000 000</t>
  </si>
  <si>
    <t>2 02 01003 10 0000 151</t>
  </si>
  <si>
    <t>Дотации бюджетам поселений на поддержку мер по обеспечению сбалансированности бюджетов</t>
  </si>
  <si>
    <t xml:space="preserve">1 03 02230 01 0000 110 </t>
  </si>
  <si>
    <t>1 03 02240 01 0000 110</t>
  </si>
  <si>
    <t xml:space="preserve">1 03 02250 01 0000 110 </t>
  </si>
  <si>
    <t xml:space="preserve"> </t>
  </si>
  <si>
    <t>1 03 02260 01 0000 110</t>
  </si>
  <si>
    <t>Налоговые и неналоговые доходы</t>
  </si>
  <si>
    <t xml:space="preserve">1 03 02000 01 0000 110 </t>
  </si>
  <si>
    <t>к решению Совета</t>
  </si>
  <si>
    <t xml:space="preserve">Белореченского района    </t>
  </si>
  <si>
    <t>Белореченского района</t>
  </si>
  <si>
    <t>Начальник финансового отдела администрации</t>
  </si>
  <si>
    <t xml:space="preserve">                                    Первомайского сельского поселения</t>
  </si>
  <si>
    <t xml:space="preserve">                                    к решению Совета</t>
  </si>
  <si>
    <t xml:space="preserve">                                    Белореченского района</t>
  </si>
  <si>
    <t>(руб. коп.)</t>
  </si>
  <si>
    <t xml:space="preserve">№ п/п </t>
  </si>
  <si>
    <t xml:space="preserve">Наименование </t>
  </si>
  <si>
    <t>Коды бюджетной классификации</t>
  </si>
  <si>
    <t>Вед</t>
  </si>
  <si>
    <t>Раздел</t>
  </si>
  <si>
    <t>Под-раздел</t>
  </si>
  <si>
    <t>Целевая статья</t>
  </si>
  <si>
    <t>Вид рас-хода</t>
  </si>
  <si>
    <t>6</t>
  </si>
  <si>
    <t>7</t>
  </si>
  <si>
    <t>8</t>
  </si>
  <si>
    <t xml:space="preserve">ВСЕГО </t>
  </si>
  <si>
    <t>Совет Первомайского сельского поселения Белореченского района</t>
  </si>
  <si>
    <t>1.</t>
  </si>
  <si>
    <t>Общегосударственные вопросы</t>
  </si>
  <si>
    <t>991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</si>
  <si>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</si>
  <si>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</si>
  <si>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</si>
  <si>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</si>
  <si>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Расходы на обеспечение функций органов местного самоуправления</t>
  </si>
  <si>
    <t>Закупка товаров, работ и услуг для государственных (муниципальных)нужд</t>
  </si>
  <si>
    <t>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</si>
  <si>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</si>
  <si>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</si>
  <si>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Расходы на передачу полномочий из поселений</t>
  </si>
  <si>
    <t>Межбюджетные трансферты</t>
  </si>
  <si>
    <t>500</t>
  </si>
  <si>
    <t>992</t>
  </si>
  <si>
    <t>Функционирование высшего должностного лица субъекта Российской Федерации и муниципального образования</t>
  </si>
  <si>
    <t>02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</si>
  <si>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</si>
  <si>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</si>
  <si>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</si>
  <si>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</si>
  <si>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Иные бюджетные ассигнования</t>
  </si>
  <si>
    <t>800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</si>
  <si>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</si>
  <si>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07</t>
  </si>
  <si>
    <t>Резервные фонды</t>
  </si>
  <si>
    <t>11</t>
  </si>
  <si>
    <t xml:space="preserve">Финансовое обеспечение непредвиденных расходов </t>
  </si>
  <si>
    <t>Резервные фонды администрации</t>
  </si>
  <si>
    <t>Другие общегосударственные вопросы</t>
  </si>
  <si>
    <t>13</t>
  </si>
  <si>
    <t>Развитие территориального общественного самоуправления</t>
  </si>
  <si>
    <t>2.</t>
  </si>
  <si>
    <t>Национальная оборона</t>
  </si>
  <si>
    <t>Мобилизационная и вневойсковая подготовка</t>
  </si>
  <si>
    <t>3.</t>
  </si>
  <si>
    <t>Национальная безопасность и правоохранительная деятельность</t>
  </si>
  <si>
    <t>09</t>
  </si>
  <si>
    <t>10</t>
  </si>
  <si>
    <t>Обеспечение мер пожарной  безопасности</t>
  </si>
  <si>
    <t>4.</t>
  </si>
  <si>
    <t>Национальная экономика</t>
  </si>
  <si>
    <t>Дорожное хозяйство (дорожные фонды)</t>
  </si>
  <si>
    <t xml:space="preserve">992 </t>
  </si>
  <si>
    <t>Строительство, реконструкция, капитальный ремонт, ремонт и содержание действующей сети автомобильных дорог общего пользования межмуниципального значения,  местного значения и искусственных сооружений на них</t>
  </si>
  <si>
    <t>Другие вопросы в области национальной экономики</t>
  </si>
  <si>
    <t>12</t>
  </si>
  <si>
    <t>5.</t>
  </si>
  <si>
    <t>Жилищно-коммунальное хозяйство</t>
  </si>
  <si>
    <t>05</t>
  </si>
  <si>
    <t>Коммунальное хозяйство</t>
  </si>
  <si>
    <t>Мероприятия в области коммунального хозяйства</t>
  </si>
  <si>
    <t>Благоустройство</t>
  </si>
  <si>
    <t>Оплата за уличное освещение и его техническое облуживание</t>
  </si>
  <si>
    <t>Прочие мероприятия по благоустройству городских округов и поселений</t>
  </si>
  <si>
    <t>6.</t>
  </si>
  <si>
    <t>Образование</t>
  </si>
  <si>
    <t>Проведение мероприятий для детей и молодежи</t>
  </si>
  <si>
    <t>7.</t>
  </si>
  <si>
    <t>08</t>
  </si>
  <si>
    <t>Культура</t>
  </si>
  <si>
    <t>Клубы</t>
  </si>
  <si>
    <t>Расходы на обеспечение деятельности (оказание услуг) муниципальных учреждений</t>
  </si>
  <si>
    <t>600</t>
  </si>
  <si>
    <t>Услуги библиотек</t>
  </si>
  <si>
    <t>Другие вопросы в области культуры, кинематографии</t>
  </si>
  <si>
    <t>8.</t>
  </si>
  <si>
    <t>Социальная политика</t>
  </si>
  <si>
    <t>Социальное обеспечение населения</t>
  </si>
  <si>
    <t>Социальное обеспечение и иные выплаты населению</t>
  </si>
  <si>
    <t>300</t>
  </si>
  <si>
    <t>9.</t>
  </si>
  <si>
    <t>Физическая культура и спорт</t>
  </si>
  <si>
    <t xml:space="preserve">Физическая культура </t>
  </si>
  <si>
    <t>Мероприятия в области спорта и физической культуры</t>
  </si>
  <si>
    <t>10.</t>
  </si>
  <si>
    <t>Средства массовой информации</t>
  </si>
  <si>
    <t>Другие вопросы в области средств массовой информации</t>
  </si>
  <si>
    <t>5</t>
  </si>
  <si>
    <t xml:space="preserve">       Наименование кода</t>
  </si>
  <si>
    <t xml:space="preserve">    администратора , группы ,</t>
  </si>
  <si>
    <t>подгруппы, статьи, подстатьи,</t>
  </si>
  <si>
    <t xml:space="preserve">Сумма </t>
  </si>
  <si>
    <t xml:space="preserve"> элемента, программы ,кода</t>
  </si>
  <si>
    <t>Наименование</t>
  </si>
  <si>
    <t>рублей</t>
  </si>
  <si>
    <t>экономической классификации</t>
  </si>
  <si>
    <t xml:space="preserve">     доходов источников</t>
  </si>
  <si>
    <t>финансирования дефицита</t>
  </si>
  <si>
    <t xml:space="preserve">                 бюджета</t>
  </si>
  <si>
    <t>992 01 05 0201 10 0000 000</t>
  </si>
  <si>
    <t>Изменение остатков бюджетных средств</t>
  </si>
  <si>
    <t>992 01 05 0201 10 0000 510</t>
  </si>
  <si>
    <t>Увеличение прочих остатков денежных средств</t>
  </si>
  <si>
    <t>992 01 05 0201 10 0000 710</t>
  </si>
  <si>
    <t>Уменьшение прочих остатков денежных средств</t>
  </si>
  <si>
    <t xml:space="preserve">Остатки средств </t>
  </si>
  <si>
    <t>бюджета</t>
  </si>
  <si>
    <t>№ п/п</t>
  </si>
  <si>
    <t>Обеспечение деятельности лиц, замещающих муниципальные должности</t>
  </si>
  <si>
    <t>Закупка товаров, работ и услуг для государственных (муниципальных) нужд</t>
  </si>
  <si>
    <t>Обеспечение деятельности муниципальных и немунициальных служащих</t>
  </si>
  <si>
    <t>Мероприятия и ведомственные целевые программы администрации</t>
  </si>
  <si>
    <t>Мероприятия в области владения, пользования и распоряжения имуществом, находящимся в муниципальной собственности</t>
  </si>
  <si>
    <t>Организация в границах поселений электро-, тепло-, газо- и водоснабжения населения</t>
  </si>
  <si>
    <t>Благоустройство территории</t>
  </si>
  <si>
    <t>Мероприятия в области молодежной политики</t>
  </si>
  <si>
    <t>администрация Первомайского сельского поселения Белореченского района</t>
  </si>
  <si>
    <t>Другие непрограммные направления деятельности органов местного самоуправления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</si>
  <si>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</si>
  <si>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</si>
  <si>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</si>
  <si>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</si>
  <si>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поступления от использования имущества, находящегося в собственности сельских поселений (за исключением имущества государственных унитарных учреждений, а так же имущества государственных унитарных предприятий, в том числе казенных)</t>
  </si>
  <si>
    <t>Налог на доходы физических лиц*</t>
  </si>
  <si>
    <t>Акцизы по подакцизным товарам (продукции), производимым на территории Российской Федерации*, в том числе:</t>
  </si>
  <si>
    <t>Единый сельскохозяйственный налог*</t>
  </si>
  <si>
    <t>Земельный налог*</t>
  </si>
  <si>
    <t>Налог на имущество физических лиц, взимаемый по ставкам, применяемым  к объектам налогообложения, расположенным в границах сельских поселений*</t>
  </si>
  <si>
    <t>Направление (цель) гарантирования</t>
  </si>
  <si>
    <t>иные условия</t>
  </si>
  <si>
    <t>-</t>
  </si>
  <si>
    <t>Объем гарантий, тыс. рублей</t>
  </si>
  <si>
    <t>Бюджетные ассигнования на исполнение муниципальных гарантий Первомайского сельского поселения Белореченского района по возможным гарантийным случаям</t>
  </si>
  <si>
    <t xml:space="preserve">Объем, тыс. рублей </t>
  </si>
  <si>
    <t>Объем</t>
  </si>
  <si>
    <t>в том числе:</t>
  </si>
  <si>
    <t>привлечение</t>
  </si>
  <si>
    <t>погашение основной суммы долга</t>
  </si>
  <si>
    <t>Кредиты, полученные Первомайским сельским поселением Белореченского района от кредитных организаций, всего:</t>
  </si>
  <si>
    <t>Бюджетные кредиты, привлеченные в бюджет Первомайского сельского поселения Белореченского района от других бюджетов бюджетной системы Российской Федерации, всего:</t>
  </si>
  <si>
    <t>11.</t>
  </si>
  <si>
    <t>Управление  муниципальным имуществом, связанное с оценкой недвижимости, признанием прав и регулированием отношений в сфере собственности</t>
  </si>
  <si>
    <t>50 0 00 00000</t>
  </si>
  <si>
    <t>50 1 00 00000</t>
  </si>
  <si>
    <t>50 1  00 00190</t>
  </si>
  <si>
    <t>50 1 00 00190</t>
  </si>
  <si>
    <t>50 2 00 00000</t>
  </si>
  <si>
    <t>50 2 00 00190</t>
  </si>
  <si>
    <t>50 2 00 51180</t>
  </si>
  <si>
    <t>50 2 00 60190</t>
  </si>
  <si>
    <t>51 0 00 00000</t>
  </si>
  <si>
    <t>51 2 00 00000</t>
  </si>
  <si>
    <t>51 3 00 00000</t>
  </si>
  <si>
    <t>51 7 00 00000</t>
  </si>
  <si>
    <t>51 8 00 00000</t>
  </si>
  <si>
    <t>53 0 00 00000</t>
  </si>
  <si>
    <t>53 2 00 00000</t>
  </si>
  <si>
    <t>54 0 00 00000</t>
  </si>
  <si>
    <t>56 0 00 00000</t>
  </si>
  <si>
    <t>56 0 00 10110</t>
  </si>
  <si>
    <t>59 0 00 00000</t>
  </si>
  <si>
    <t>59 2 00 00000</t>
  </si>
  <si>
    <t>59 2 00 00590</t>
  </si>
  <si>
    <t>59 3 00 00000</t>
  </si>
  <si>
    <t>59 3 00 00590</t>
  </si>
  <si>
    <t>59 5 00 00000</t>
  </si>
  <si>
    <t>61 0 00 00000</t>
  </si>
  <si>
    <t>64 0 00 00000</t>
  </si>
  <si>
    <t>64 0 00 10250</t>
  </si>
  <si>
    <t>66 0 00 00000</t>
  </si>
  <si>
    <t>66 0 00 10270</t>
  </si>
  <si>
    <t>68 0 00 00000</t>
  </si>
  <si>
    <t>68 0 00 10300</t>
  </si>
  <si>
    <t>68 0 00 10320</t>
  </si>
  <si>
    <t>99 0 00 00000</t>
  </si>
  <si>
    <t>99 3 00 00000</t>
  </si>
  <si>
    <t>99 3 00 20590</t>
  </si>
  <si>
    <t>99 2 00 00000</t>
  </si>
  <si>
    <t>99 2 00 00190</t>
  </si>
  <si>
    <t>3</t>
  </si>
  <si>
    <t>4</t>
  </si>
  <si>
    <t>56 0 00 25010</t>
  </si>
  <si>
    <t>50 2 00 L1180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</si>
  <si>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</si>
  <si>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 xml:space="preserve">                                    (в редакции решения Совета</t>
  </si>
  <si>
    <t>( в редакции решения Совета</t>
  </si>
  <si>
    <t>ПРИЛОЖЕНИЕ № 3</t>
  </si>
  <si>
    <t>(в редакции решения Совета</t>
  </si>
  <si>
    <t xml:space="preserve">                                    ПРИЛОЖЕНИЕ № 2</t>
  </si>
  <si>
    <t>67 0 00 10410</t>
  </si>
  <si>
    <t>Жилищное хозяйство</t>
  </si>
  <si>
    <t>Капитальный ремонт муниципального жилого фонда</t>
  </si>
  <si>
    <t>99 0 00 25010</t>
  </si>
  <si>
    <t>99 0 00 10540</t>
  </si>
  <si>
    <t>Организация и ведение бухгалтерского учета в поселениях Белореченского района</t>
  </si>
  <si>
    <t>ПРИЛОЖЕНИЕ № 6</t>
  </si>
  <si>
    <t xml:space="preserve">                                    от21.09.2016 года №93</t>
  </si>
  <si>
    <t>от 21.09.2016 года № 93</t>
  </si>
  <si>
    <t>Организация и проведение выборной кампании</t>
  </si>
  <si>
    <t>99 7 00 00000</t>
  </si>
  <si>
    <t>99 7 00 10260</t>
  </si>
  <si>
    <t>ПРИЛОЖЕНИЕ № 2</t>
  </si>
  <si>
    <t>ПРИЛОЖЕНИЕ № 1</t>
  </si>
  <si>
    <t xml:space="preserve">от 27.10.2016 года №95   </t>
  </si>
  <si>
    <t>от  27.10.2016 года № 95</t>
  </si>
  <si>
    <t>от   27.10.2016 года № 95</t>
  </si>
  <si>
    <t>51 2 01 10560</t>
  </si>
  <si>
    <t>51 3 02 10200</t>
  </si>
  <si>
    <t>51 3 02 10010</t>
  </si>
  <si>
    <t>51 8 01 10450</t>
  </si>
  <si>
    <t>53 2 02 10350</t>
  </si>
  <si>
    <t>61 0 02 10160</t>
  </si>
  <si>
    <t>Предоставление субсидий на поэтапное повышение уровня средней заработной платы работников муниципальных учреждений культуры</t>
  </si>
  <si>
    <t>59 2 00 60120</t>
  </si>
  <si>
    <t>59 2 00 S0120</t>
  </si>
  <si>
    <t>59 3 00 60120</t>
  </si>
  <si>
    <t>59 3 00 S0120</t>
  </si>
  <si>
    <t>99 6 02 10230</t>
  </si>
  <si>
    <t>Мероприятия в области строительства, архитектуры и градостроительства</t>
  </si>
  <si>
    <t xml:space="preserve"> 99 6 02 00000</t>
  </si>
  <si>
    <t>99 6 02  10230</t>
  </si>
  <si>
    <t xml:space="preserve">                                    ПРИЛОЖЕНИЕ № 1</t>
  </si>
  <si>
    <t>Капитальные вложения (бюджетные инвестиции) в объекты муниципальной собственности</t>
  </si>
  <si>
    <t>65 0 00 00000</t>
  </si>
  <si>
    <t>Капитальные вложения в области газификации</t>
  </si>
  <si>
    <t>65 5 00 00000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</si>
  <si>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</si>
  <si>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65 5 00 10390</t>
  </si>
  <si>
    <t>Капитальные вложения в объекты государственной (муниципальной) собственности</t>
  </si>
  <si>
    <t>400</t>
  </si>
  <si>
    <t xml:space="preserve"> Белореченского района</t>
  </si>
  <si>
    <t>68 0 00 10310</t>
  </si>
  <si>
    <t>Организация и содержание мест захоронения</t>
  </si>
  <si>
    <t>ПРИЛОЖЕНИЕ № 4</t>
  </si>
  <si>
    <t>ПРИЛОЖЕНИЕ № 5</t>
  </si>
  <si>
    <t>59 2 00 60050</t>
  </si>
  <si>
    <t>Дополнительная помощь местным бюджетам на решение социально значимых вопросов</t>
  </si>
  <si>
    <t xml:space="preserve">                                    от 25.10.2018 года № 174</t>
  </si>
  <si>
    <t>от   25.10.2018  года №  174</t>
  </si>
  <si>
    <t>от    25.10.2018  года № 174</t>
  </si>
  <si>
    <t>от     25.10.2018 года № 174</t>
  </si>
  <si>
    <t>2 02 15001 10 0000 150</t>
  </si>
  <si>
    <t>2 02 29999 10 0000 150</t>
  </si>
  <si>
    <t>2 02 35118 10 0000 150</t>
  </si>
  <si>
    <t>2 02 30024 10 0000 150</t>
  </si>
  <si>
    <t>2 19 60010 10 0000 150</t>
  </si>
  <si>
    <t>ВЦП "Повышение информированности населения о деятельности органов власти"</t>
  </si>
  <si>
    <t>51 2 01 00000</t>
  </si>
  <si>
    <t>МВЦП " Развитие информатизации в  органах местного самоуправления"</t>
  </si>
  <si>
    <t>51 2 01 10760</t>
  </si>
  <si>
    <t xml:space="preserve">Молодежная политика </t>
  </si>
  <si>
    <t xml:space="preserve">Безвозмездные поступления </t>
  </si>
  <si>
    <t>51 3 02 00000</t>
  </si>
  <si>
    <t>Развитие жилищного хозяйства</t>
  </si>
  <si>
    <t>67 0 00 00000</t>
  </si>
  <si>
    <t>Проведение выборов</t>
  </si>
  <si>
    <t>97 7 00 00000</t>
  </si>
  <si>
    <t>Обеспечение проведения выборов и референдумов</t>
  </si>
  <si>
    <t>МВЦП "Повышение информированности населения о деятельности органов</t>
  </si>
  <si>
    <t>99 0 00 10110</t>
  </si>
  <si>
    <t>Дошкольное образование</t>
  </si>
  <si>
    <t>99 0 00 10100</t>
  </si>
  <si>
    <t>На проведение топографо-геодезических изысканий, изготовление проекта планировки территории и проекта межевания территории и строительства объекта дошкольного образовательного назначения "Детский сад на 80 мест в п.Первомайском Белореченского района"</t>
  </si>
  <si>
    <t>2 02 20077 10 0000 150</t>
  </si>
  <si>
    <t xml:space="preserve">Реализация мероприятий федеральной целевой программы "Устойчивое развитие сельских территорий на 2014-2017 годы и на период до 2020 года"(реализация проектов комплекс-ного обустройства площадок под ком-пактную жилищную застройку в сель-ской местности) </t>
  </si>
  <si>
    <t>65 7 00 L5674</t>
  </si>
  <si>
    <t>Капитальные вложения в области образования</t>
  </si>
  <si>
    <t>65 7 00 00000</t>
  </si>
  <si>
    <t>65 7 00 S5674</t>
  </si>
  <si>
    <t>Реализация мероприятий федеральной целевой программы "Устойчивое развитие сельских территорий на 2014-2017 годы и на период до 2020 года"(реализация проектов комплекс-ного обустройства площадок под ком-пактную жилищную застройку в сель-ской местности)</t>
  </si>
  <si>
    <t>Реализация мероприятий федеральной целевой программы "Устойчивое развитие сельских территорий на 2014-2017 годы и на период до 2020 года"(реализация проектов комплексного обустройства площадок под компактную жилищную застройку в сельской местности)</t>
  </si>
  <si>
    <t>Комплексная компактная застройка на 25 жилых домов с объектами образовательного и спортивного назначения в Первомайском сельском поселении Белореченского района Краснодарского края</t>
  </si>
  <si>
    <t>65 9 00 10870</t>
  </si>
  <si>
    <t>65 9 00 00000</t>
  </si>
  <si>
    <t>В.С. Жирма</t>
  </si>
  <si>
    <t>1 11 05025 10 0000 120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</si>
  <si>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</si>
  <si>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</si>
  <si>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</si>
  <si>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</si>
  <si>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Субвенции бюджетам сельских поселений на осуществление полномочий по первичному воинскому учету на территориях, где отсутствуют военные комиссариаты</t>
  </si>
  <si>
    <t>Дотации бюджетам поселений на выравнивание бюджетной обеспеченности из бюджета субъекта Российской Федерации</t>
  </si>
  <si>
    <t>Дотации бюджетам поселений на выравнивание бюджетной обеспеченности из бюджетов муниципальных районов</t>
  </si>
  <si>
    <t>Субвенции бюджетам поселений на выполнение передаваемых полномочий субъектов Российской Федерации</t>
  </si>
  <si>
    <t>Белоречсенского района</t>
  </si>
  <si>
    <t>Наименование межбюджетных трансфертов</t>
  </si>
  <si>
    <t>Всего</t>
  </si>
  <si>
    <t>Иные межбюджетные трансферты бюджетам бюджетной системы Российской Федерации</t>
  </si>
  <si>
    <t>Начальник финансового отдела адмиснистрации Первомайского сельского поселения Белореческого района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</si>
  <si>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</si>
  <si>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1 16 00000 00 0000 000</t>
  </si>
  <si>
    <t>Штрафы, санкции, возмещение ущерба</t>
  </si>
  <si>
    <t>61 0 02 00000</t>
  </si>
  <si>
    <t xml:space="preserve">Субсидии бюджетам сельских поселений на софинансирование капитальных вложений в объекты муниципальной собственности </t>
  </si>
  <si>
    <t>Реализация мероприятий федеральной целевой программы "Устойчивое развитие сельских территорий на 2014-2017 годы и на период до 2020 года" (реализация проектов комплексного обустройства площадок под компактную жилищную застройку в сельской местности)</t>
  </si>
  <si>
    <t xml:space="preserve">к решению Совета </t>
  </si>
  <si>
    <t>65 8 00 S5674</t>
  </si>
  <si>
    <t>65 8 00 L5674</t>
  </si>
  <si>
    <t>65 7 00 10710</t>
  </si>
  <si>
    <t>Реализация мероприятий федеральной целевой программы "Устойчивое развитие сельских территорий на 2014-2017 годы и на период до 2020 года" (реализация проектов комплексного обустройства площадок под компактную жилищную застройку в сельской местности) (местный бюджет)</t>
  </si>
  <si>
    <t xml:space="preserve">01 </t>
  </si>
  <si>
    <t>65 8 00 00000</t>
  </si>
  <si>
    <t>Капитальные вложения в области физкультуры и спорта</t>
  </si>
  <si>
    <t>99 6 00 00000</t>
  </si>
  <si>
    <t>99 6 02 10320</t>
  </si>
  <si>
    <t>Непрограммные мероприятия в области архитектуры и управления муниципальным имуществом</t>
  </si>
  <si>
    <t>51 9 00 10780</t>
  </si>
  <si>
    <t xml:space="preserve">13 </t>
  </si>
  <si>
    <t>Мероприятия по землеустройству и землепользованию</t>
  </si>
  <si>
    <t>65 7 00 S5764</t>
  </si>
  <si>
    <t>65 8 00 L5764</t>
  </si>
  <si>
    <t>65 8 00 S5764</t>
  </si>
  <si>
    <t xml:space="preserve">                                    Первомайского сельского поселения </t>
  </si>
  <si>
    <t xml:space="preserve">                                    к решению Совета </t>
  </si>
  <si>
    <t>2 02 40014 10 0000 150</t>
  </si>
  <si>
    <t>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</si>
  <si>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2 18 60010 10 0000 150</t>
  </si>
  <si>
    <t>2 02 27576 10 0000 150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</si>
  <si>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</si>
  <si>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Прочие доходоы от компенсации затрат бюджетов сельских поселений </t>
  </si>
  <si>
    <t>992 01 03 0100 10 0000 000</t>
  </si>
  <si>
    <t>Бюджетные кредиты от других бюджетов бюджетной системы Российской Федерации</t>
  </si>
  <si>
    <t>992 01 00 0000 00 0000 000</t>
  </si>
  <si>
    <t>Источники внутреннего финансирования дефицита бюджета, всего</t>
  </si>
  <si>
    <t>ПРИЛОЖЕНИЕ №7</t>
  </si>
  <si>
    <t xml:space="preserve">Погашение бюджетами сельских поселений кредитов от других бюджетов бюджетной системы Российской Федерации в валюте Российской Федерации </t>
  </si>
  <si>
    <t xml:space="preserve">Первомайского сельского поселения    </t>
  </si>
  <si>
    <t>57 0 00 00000</t>
  </si>
  <si>
    <t>57 2 00 00000</t>
  </si>
  <si>
    <t>57 2 00 10090</t>
  </si>
  <si>
    <t>Обслуживание государственного внутреннего и муниципального долга</t>
  </si>
  <si>
    <t>Управление муниципальным долгом и муниципальными финансовыми активами</t>
  </si>
  <si>
    <t xml:space="preserve">Процентные платежи по муниципальному долгу муниципального образования </t>
  </si>
  <si>
    <t>Обслуживание государственного (муниципального) долга</t>
  </si>
  <si>
    <t>Обслуживание государственного и муниципального долга</t>
  </si>
  <si>
    <t>992 01 03 010010 0000 810</t>
  </si>
  <si>
    <t>700</t>
  </si>
  <si>
    <t>Вид заимствований</t>
  </si>
  <si>
    <t>Муниципальные ценные бумаги Первомайского сельского поселения Белореченского района, всего:</t>
  </si>
  <si>
    <t>Наименование принципала</t>
  </si>
  <si>
    <t>наличие права регрессного требования гаранта к принципалу</t>
  </si>
  <si>
    <t>Условия предоставления и исполнения гарантий</t>
  </si>
  <si>
    <t>предоставление обеспечения исполнения обязательств принципала по удовлетворению регрессного требования гаранта к принципалу</t>
  </si>
  <si>
    <t>(тыс. рублей)</t>
  </si>
  <si>
    <t>За счет источников финансирования дефицита бюджета Первомайского сельского поселения Белореченского района, всего</t>
  </si>
  <si>
    <t xml:space="preserve">ВЦП "Повышение информированности населения о деятельности органов власти" </t>
  </si>
  <si>
    <t>51 7 00 10400</t>
  </si>
  <si>
    <t>51 2 00 10560</t>
  </si>
  <si>
    <t>51 8 00 10450</t>
  </si>
  <si>
    <t>51 9 00 00000</t>
  </si>
  <si>
    <t>ВЦП "Информатизация органов местного самоуправления"</t>
  </si>
  <si>
    <t>53 2 00 10350</t>
  </si>
  <si>
    <t>54 0 00 10620</t>
  </si>
  <si>
    <t>ВЦП "Управление муниципальными финансами"</t>
  </si>
  <si>
    <t>МП "Организация досуга и обеспечение населения услугами учреждений культуры, сохранение, использование и популяризация объектов культурного наследия"</t>
  </si>
  <si>
    <t>59 5 00 10370</t>
  </si>
  <si>
    <t>МП "Развитие физической культуры и спорта"</t>
  </si>
  <si>
    <t>МП "Дорожная деятельность в отношении автомобильных дорог общего пользования местного значения"</t>
  </si>
  <si>
    <t>Обеспечение деятельности муниципальных и немуниципальных служащих в представительных органах, контрольно-счетных органах муниципальных образований</t>
  </si>
  <si>
    <t>99 6 00 10240</t>
  </si>
  <si>
    <t>ВЦП "Информатизация органов местного самоуправления" администрации муниципального образования</t>
  </si>
  <si>
    <t>МП "Дорожная деятельность в отношении автомобильных дорог общего пользования местного значения муниципального образования"</t>
  </si>
  <si>
    <t>Обеспечение деятельности муниципальных и немуниципальных служащих в представительных органах контрольно-счетных органах муниципальных образований</t>
  </si>
  <si>
    <t xml:space="preserve">Управление муниципальным имуществом, связанное с оценкой недвижимости, признанием прав и регулированием отношений в сфере собственности </t>
  </si>
  <si>
    <t>Объем поступлений доходов в бюджет Первомайского сельского поселения Белореченского района по кодам видов (подвидов) доходов на 2022 год</t>
  </si>
  <si>
    <t>Безвозмездные поступления из бюджетов других уровней в бюджет Первомайского сельского поселения Белореченского района в 2022 году</t>
  </si>
  <si>
    <t xml:space="preserve">Распределение бюджетных ассигнований  бюджета Первомайского сельского поселения Белореченского района по разделам и подразделам классификации расходов бюджетов на 2022 год </t>
  </si>
  <si>
    <t xml:space="preserve">Распределение бюджетных ассигнований по целевым статьям (муниципальным программам Первомайского сельского поселения Белореченского района и непрограммным направлениям деятельности), группам видов расходов классификации расходов бюджетов на 2022 год </t>
  </si>
  <si>
    <t>Ведомственная структура расходов бюджета Первомайского сельского поселения Белореченского района на 2022 год, перечень разделов, подразделов, целевых статей (муниципальных программ и непрограммных направлений деятельности), групп видов расходов бюджета поселения</t>
  </si>
  <si>
    <t xml:space="preserve">Источники внутреннего финансирования дефицита бюджета Первомайского сельского поселения Белореченского района на 2022 год, перечень статей источников финансирования дефицита бюджетов </t>
  </si>
  <si>
    <t>Программа муниципальных внутренних заимствований Первомайского сельского поселения Белореченского района на 2022 год</t>
  </si>
  <si>
    <t>Программа муниципальных гарантий Первомайского сельского поселения Белореченского района в валюте Российской Федерации на 2022 год</t>
  </si>
  <si>
    <t>Раздел 1. Перечень подлежащих предоставлению муниципальных гарантий Первомайского сельского поселения Белореченского района в 2022 году</t>
  </si>
  <si>
    <t>Раздел 2. Общий объем бюджетных ассигнований, предусмотренных на исполнение муниципальных гарантий Первомайского сельского поселения Белореченского района по возможным гарантийным случаям в 2022 году</t>
  </si>
  <si>
    <t>Объем межбюджетных трансфертов, предоставляемых другим бюджетам  бюджетной системы Россиийской Федерации, на 2022 год</t>
  </si>
  <si>
    <t>59 2 00 W0640</t>
  </si>
  <si>
    <t>Ремонт и укрепление материально-технической базы, технического оснащения муниципальных учреждений культуры и (или) детских музыкальных школ, художественных школ, школ искусств, домов детского творчества</t>
  </si>
  <si>
    <t>99 0 00 10910</t>
  </si>
  <si>
    <t>Исполнение судебных решений</t>
  </si>
  <si>
    <t xml:space="preserve">                                    "ПРИЛОЖЕНИЕ №1</t>
  </si>
  <si>
    <t xml:space="preserve">                                    ПРИЛОЖЕНИЕ №2</t>
  </si>
  <si>
    <t>ПРИЛОЖЕНИЕ №3</t>
  </si>
  <si>
    <t>ПРИЛОЖЕНИЕ №8</t>
  </si>
  <si>
    <t>Приложение №9</t>
  </si>
  <si>
    <t>(эквивалент тыс. долларов США)</t>
  </si>
  <si>
    <t>Бюджетные кредиты, привлеченные в бюджет Первомайского сельского поселения Белореченского района из федерального бюджета в иностранной валюте в рамках использования целевых иностранных кредитов, всего</t>
  </si>
  <si>
    <t>Объем гарантий</t>
  </si>
  <si>
    <t>предоставление обеспечения исполнения обязательств принципала перед гарантом</t>
  </si>
  <si>
    <t>Бюджетные ассигнования на исполнение государственных гарантий Первомайского сельского поселения Белореченского района по возможным гарантийным случаям</t>
  </si>
  <si>
    <t>За счет расходов бюджета Первомайского сельского поселения Белореченского района, всего</t>
  </si>
  <si>
    <t>Программа муниципальных внешних заимствований Первомайского сельского поселения Белореченского района на 2022 год</t>
  </si>
  <si>
    <t>Программа муниципальных гарантий Первомайского сельского поселения Белореченского района в иностранной валюте на 2022 год</t>
  </si>
  <si>
    <t>ПРИЛОЖЕНИЕ №10</t>
  </si>
  <si>
    <t>ПРИЛОЖЕНИЕ № 11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</si>
  <si>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</si>
  <si>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</si>
  <si>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Культура, кинематография</t>
  </si>
  <si>
    <t>МП "Обеспечение деятельности органов местного самоуправления"</t>
  </si>
  <si>
    <t>Мероприятия и ведомственные целевые программы муниципального образования Белореченский район</t>
  </si>
  <si>
    <t>ВЦП "Информатизация органов местного самоуправления администрации муниципального образования Белореченский район"</t>
  </si>
  <si>
    <t>Обеспечение безопасности населения</t>
  </si>
  <si>
    <t>Предоставление субсидий бюджетным, автономным учреждениям и иным некоммерческим организациям</t>
  </si>
  <si>
    <t>Субвенции на осуществление первичного воинского учета органами местного самоуправления поселений, муниципальных и городских округов</t>
  </si>
  <si>
    <t>ВЦП "Содействие развитию малого и среднего предпринимательства в муниципальном образовании Белореченский район"</t>
  </si>
  <si>
    <t>МП "Молодежная политика, оздоровление, занятость детей и подростков"</t>
  </si>
  <si>
    <t>Охрана и сохранение объектов культурного наследия местного значения</t>
  </si>
  <si>
    <t>Реализация мероприятий по социальному обеспечению и иным выплатам гражданам</t>
  </si>
  <si>
    <t>О выплате пенсий за выслугу лет лицам, замещавшим муниципальные должности и должности муниципальной службы в органах местного самоуправления</t>
  </si>
  <si>
    <t>МП "Капитальные вложения (бюджетные инвестиции) в объекты муниципальной собственности"</t>
  </si>
  <si>
    <t>12.</t>
  </si>
  <si>
    <t>13.</t>
  </si>
  <si>
    <t xml:space="preserve">                                    от 17.12.2021 года №130</t>
  </si>
  <si>
    <t>от 17.12.2021 года №130</t>
  </si>
  <si>
    <t xml:space="preserve">                                   «ПРИЛОЖЕНИЕ №1</t>
  </si>
  <si>
    <t xml:space="preserve">                                    "ПРИЛОЖЕНИЕ №2</t>
  </si>
  <si>
    <t xml:space="preserve">                                    от  17.12.2021 года №130)</t>
  </si>
  <si>
    <t xml:space="preserve">"ПРИЛОЖЕНИЕ №3                        </t>
  </si>
  <si>
    <t xml:space="preserve">"ПРИЛОЖЕНИЕ №4 </t>
  </si>
  <si>
    <t>к решению Совета Первомайского сельского поселения Белореченского района                                            от 17.12.2021 года №130</t>
  </si>
  <si>
    <t>"ПРИЛОЖЕНИЕ №6</t>
  </si>
  <si>
    <t>"ПРИЛОЖЕНИЕ №5</t>
  </si>
  <si>
    <t>56 0 00 10030</t>
  </si>
  <si>
    <t>Молодежная политика, оздоровление, занятость детей и подростков</t>
  </si>
  <si>
    <t>Материальные затраты главных распорядителей бюджетных средств</t>
  </si>
  <si>
    <t>14.</t>
  </si>
  <si>
    <t>"ПРИЛОЖЕНИЕ № 7</t>
  </si>
  <si>
    <t>В.С. Барсегян</t>
  </si>
  <si>
    <t>ПРИЛОЖЕНИЕ №6</t>
  </si>
  <si>
    <t xml:space="preserve">В.С. Барсегян </t>
  </si>
  <si>
    <t xml:space="preserve">                                    от 22.06.2022 года №154</t>
  </si>
  <si>
    <t xml:space="preserve">                                    от 22.06.2022 года №154)»</t>
  </si>
  <si>
    <t xml:space="preserve">                                    от 22.06.2021 года №154)»</t>
  </si>
  <si>
    <t>от 22.06.2022 года №154</t>
  </si>
  <si>
    <t>от 22.06.2022 года №154)»</t>
  </si>
  <si>
    <t>от 22.06.2022 года №154)"</t>
  </si>
  <si>
    <t xml:space="preserve">Получение бюджетами поселений кредитов от других бюджетов бюджетной системы Российской Федерации в валюте Российской Федерации </t>
  </si>
  <si>
    <t>992 01 03 0100 10 0000 710</t>
  </si>
  <si>
    <t>ПРИЛОЖЕНИЕ №1</t>
  </si>
  <si>
    <t>ПРИЛОЖЕНИЕ №2</t>
  </si>
  <si>
    <t>И.о. начальника финансового отдела администрации</t>
  </si>
  <si>
    <t xml:space="preserve">Т.Г. Калиниченко </t>
  </si>
  <si>
    <t>59 2 00 09020</t>
  </si>
  <si>
    <t>Осуществление капитального ремонта</t>
  </si>
  <si>
    <t>от 25.07.2022 года №158</t>
  </si>
  <si>
    <t>от 25.07.2022 года №158)»</t>
  </si>
  <si>
    <t>от 25.07.2022 года №158)"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</si>
</sst>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_ ;[Red]\-#,##0.00\ "/>
    <numFmt numFmtId="170" formatCode="#,##0.00;[Red]\-#,##0.00;0.00"/>
    <numFmt numFmtId="171" formatCode="0000000"/>
    <numFmt numFmtId="172" formatCode="#,##0.0_ ;[Red]\-#,##0.0\ 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10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4"/>
      <name val="TimesNewRomanPSMT"/>
      <family val="0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 style="medium"/>
    </border>
    <border>
      <left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0" borderId="0">
      <alignment/>
      <protection/>
    </xf>
    <xf numFmtId="0" fontId="35" fillId="13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24" borderId="1" applyNumberFormat="0" applyAlignment="0" applyProtection="0"/>
    <xf numFmtId="0" fontId="37" fillId="25" borderId="2" applyNumberFormat="0" applyAlignment="0" applyProtection="0"/>
    <xf numFmtId="0" fontId="38" fillId="25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3" applyNumberFormat="0" applyFill="0" applyAlignment="0" applyProtection="0"/>
    <xf numFmtId="0" fontId="24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6" borderId="7" applyNumberFormat="0" applyAlignment="0" applyProtection="0"/>
    <xf numFmtId="0" fontId="1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ill="0" applyBorder="0" applyAlignment="0" applyProtection="0"/>
    <xf numFmtId="9" fontId="0" fillId="0" borderId="0">
      <alignment/>
      <protection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0" borderId="0" applyNumberFormat="0" applyBorder="0" applyAlignment="0" applyProtection="0"/>
  </cellStyleXfs>
  <cellXfs count="346"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top"/>
    </xf>
    <xf numFmtId="2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5" fillId="0" borderId="0" xfId="0" applyFont="1" applyBorder="1" applyAlignment="1">
      <alignment/>
    </xf>
    <xf numFmtId="0" fontId="4" fillId="0" borderId="0" xfId="0" applyFont="1" applyBorder="1" applyAlignment="1">
      <alignment horizontal="justify" vertical="center" wrapText="1"/>
    </xf>
    <xf numFmtId="0" fontId="15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/>
    </xf>
    <xf numFmtId="0" fontId="16" fillId="0" borderId="16" xfId="0" applyFont="1" applyBorder="1" applyAlignment="1">
      <alignment/>
    </xf>
    <xf numFmtId="0" fontId="3" fillId="31" borderId="0" xfId="33" applyFont="1" applyFill="1" applyBorder="1" applyAlignment="1">
      <alignment horizontal="center" vertical="top" wrapText="1"/>
      <protection/>
    </xf>
    <xf numFmtId="0" fontId="4" fillId="31" borderId="0" xfId="33" applyFont="1" applyFill="1" applyAlignment="1">
      <alignment horizontal="justify" vertical="top" wrapText="1"/>
      <protection/>
    </xf>
    <xf numFmtId="0" fontId="4" fillId="31" borderId="0" xfId="0" applyFont="1" applyFill="1" applyBorder="1" applyAlignment="1">
      <alignment horizontal="left" vertical="top" wrapText="1"/>
    </xf>
    <xf numFmtId="0" fontId="3" fillId="31" borderId="0" xfId="53" applyFont="1" applyFill="1" applyBorder="1" applyAlignment="1">
      <alignment vertical="top" wrapText="1"/>
      <protection/>
    </xf>
    <xf numFmtId="49" fontId="3" fillId="31" borderId="0" xfId="53" applyNumberFormat="1" applyFont="1" applyFill="1" applyBorder="1" applyAlignment="1">
      <alignment horizontal="justify" vertical="top" wrapText="1"/>
      <protection/>
    </xf>
    <xf numFmtId="4" fontId="3" fillId="31" borderId="0" xfId="53" applyNumberFormat="1" applyFont="1" applyFill="1" applyBorder="1" applyAlignment="1">
      <alignment horizontal="right" vertical="top"/>
      <protection/>
    </xf>
    <xf numFmtId="0" fontId="4" fillId="0" borderId="0" xfId="0" applyFont="1" applyAlignment="1">
      <alignment wrapText="1"/>
    </xf>
    <xf numFmtId="0" fontId="3" fillId="31" borderId="0" xfId="53" applyFont="1" applyFill="1" applyBorder="1" applyAlignment="1">
      <alignment horizontal="left" vertical="top" wrapText="1"/>
      <protection/>
    </xf>
    <xf numFmtId="49" fontId="3" fillId="31" borderId="0" xfId="53" applyNumberFormat="1" applyFont="1" applyFill="1" applyBorder="1" applyAlignment="1">
      <alignment horizontal="left" vertical="top" wrapText="1"/>
      <protection/>
    </xf>
    <xf numFmtId="0" fontId="4" fillId="31" borderId="0" xfId="0" applyFont="1" applyFill="1" applyBorder="1" applyAlignment="1">
      <alignment/>
    </xf>
    <xf numFmtId="0" fontId="3" fillId="31" borderId="0" xfId="53" applyFont="1" applyFill="1">
      <alignment/>
      <protection/>
    </xf>
    <xf numFmtId="0" fontId="3" fillId="31" borderId="0" xfId="53" applyFont="1" applyFill="1" applyAlignment="1">
      <alignment vertical="center" wrapText="1"/>
      <protection/>
    </xf>
    <xf numFmtId="0" fontId="3" fillId="31" borderId="0" xfId="53" applyFont="1" applyFill="1" applyAlignment="1">
      <alignment vertical="top"/>
      <protection/>
    </xf>
    <xf numFmtId="0" fontId="6" fillId="31" borderId="0" xfId="53" applyFont="1" applyFill="1" applyBorder="1" applyAlignment="1">
      <alignment horizontal="left" vertical="top" wrapText="1"/>
      <protection/>
    </xf>
    <xf numFmtId="49" fontId="6" fillId="31" borderId="0" xfId="53" applyNumberFormat="1" applyFont="1" applyFill="1" applyBorder="1" applyAlignment="1">
      <alignment horizontal="left" vertical="top" wrapText="1"/>
      <protection/>
    </xf>
    <xf numFmtId="4" fontId="6" fillId="31" borderId="0" xfId="53" applyNumberFormat="1" applyFont="1" applyFill="1" applyBorder="1" applyAlignment="1">
      <alignment horizontal="right" vertical="top"/>
      <protection/>
    </xf>
    <xf numFmtId="0" fontId="3" fillId="31" borderId="0" xfId="53" applyFont="1" applyFill="1" applyAlignment="1">
      <alignment horizontal="left" vertical="top"/>
      <protection/>
    </xf>
    <xf numFmtId="0" fontId="4" fillId="31" borderId="0" xfId="0" applyFont="1" applyFill="1" applyAlignment="1">
      <alignment/>
    </xf>
    <xf numFmtId="0" fontId="4" fillId="31" borderId="0" xfId="33" applyFont="1" applyFill="1">
      <alignment/>
      <protection/>
    </xf>
    <xf numFmtId="0" fontId="4" fillId="31" borderId="0" xfId="33" applyFont="1" applyFill="1" applyAlignment="1">
      <alignment horizontal="right"/>
      <protection/>
    </xf>
    <xf numFmtId="0" fontId="4" fillId="31" borderId="0" xfId="0" applyFont="1" applyFill="1" applyAlignment="1">
      <alignment/>
    </xf>
    <xf numFmtId="4" fontId="4" fillId="0" borderId="0" xfId="0" applyNumberFormat="1" applyFont="1" applyBorder="1" applyAlignment="1">
      <alignment/>
    </xf>
    <xf numFmtId="2" fontId="4" fillId="0" borderId="0" xfId="0" applyNumberFormat="1" applyFont="1" applyAlignment="1">
      <alignment wrapText="1"/>
    </xf>
    <xf numFmtId="4" fontId="3" fillId="31" borderId="0" xfId="53" applyNumberFormat="1" applyFont="1" applyFill="1">
      <alignment/>
      <protection/>
    </xf>
    <xf numFmtId="0" fontId="4" fillId="31" borderId="17" xfId="0" applyFont="1" applyFill="1" applyBorder="1" applyAlignment="1">
      <alignment/>
    </xf>
    <xf numFmtId="4" fontId="4" fillId="31" borderId="18" xfId="0" applyNumberFormat="1" applyFont="1" applyFill="1" applyBorder="1" applyAlignment="1">
      <alignment horizontal="center" vertical="center"/>
    </xf>
    <xf numFmtId="0" fontId="4" fillId="31" borderId="0" xfId="0" applyFont="1" applyFill="1" applyBorder="1" applyAlignment="1">
      <alignment/>
    </xf>
    <xf numFmtId="49" fontId="3" fillId="32" borderId="0" xfId="0" applyNumberFormat="1" applyFont="1" applyFill="1" applyBorder="1" applyAlignment="1">
      <alignment horizontal="center"/>
    </xf>
    <xf numFmtId="4" fontId="3" fillId="32" borderId="0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4" fillId="32" borderId="0" xfId="0" applyFont="1" applyFill="1" applyBorder="1" applyAlignment="1">
      <alignment horizontal="left" vertical="top" wrapText="1"/>
    </xf>
    <xf numFmtId="49" fontId="6" fillId="32" borderId="0" xfId="0" applyNumberFormat="1" applyFont="1" applyFill="1" applyBorder="1" applyAlignment="1">
      <alignment horizontal="center" wrapText="1"/>
    </xf>
    <xf numFmtId="168" fontId="3" fillId="32" borderId="0" xfId="0" applyNumberFormat="1" applyFont="1" applyFill="1" applyAlignment="1">
      <alignment horizontal="center" wrapText="1"/>
    </xf>
    <xf numFmtId="0" fontId="3" fillId="32" borderId="0" xfId="0" applyFont="1" applyFill="1" applyAlignment="1">
      <alignment horizontal="center"/>
    </xf>
    <xf numFmtId="0" fontId="3" fillId="32" borderId="0" xfId="0" applyFont="1" applyFill="1" applyAlignment="1">
      <alignment horizontal="left" wrapText="1"/>
    </xf>
    <xf numFmtId="0" fontId="3" fillId="32" borderId="0" xfId="0" applyFont="1" applyFill="1" applyAlignment="1">
      <alignment/>
    </xf>
    <xf numFmtId="49" fontId="3" fillId="32" borderId="0" xfId="0" applyNumberFormat="1" applyFont="1" applyFill="1" applyBorder="1" applyAlignment="1">
      <alignment horizontal="center" wrapText="1"/>
    </xf>
    <xf numFmtId="0" fontId="3" fillId="32" borderId="0" xfId="0" applyFont="1" applyFill="1" applyAlignment="1">
      <alignment horizontal="left"/>
    </xf>
    <xf numFmtId="0" fontId="4" fillId="31" borderId="19" xfId="0" applyFont="1" applyFill="1" applyBorder="1" applyAlignment="1">
      <alignment vertical="center"/>
    </xf>
    <xf numFmtId="0" fontId="4" fillId="31" borderId="20" xfId="0" applyFont="1" applyFill="1" applyBorder="1" applyAlignment="1">
      <alignment vertical="center"/>
    </xf>
    <xf numFmtId="0" fontId="0" fillId="31" borderId="0" xfId="0" applyFill="1" applyAlignment="1">
      <alignment/>
    </xf>
    <xf numFmtId="0" fontId="4" fillId="31" borderId="0" xfId="0" applyFont="1" applyFill="1" applyAlignment="1">
      <alignment horizontal="center"/>
    </xf>
    <xf numFmtId="0" fontId="4" fillId="31" borderId="0" xfId="0" applyFont="1" applyFill="1" applyBorder="1" applyAlignment="1">
      <alignment wrapText="1"/>
    </xf>
    <xf numFmtId="0" fontId="4" fillId="31" borderId="21" xfId="0" applyFont="1" applyFill="1" applyBorder="1" applyAlignment="1">
      <alignment/>
    </xf>
    <xf numFmtId="0" fontId="4" fillId="31" borderId="22" xfId="0" applyFont="1" applyFill="1" applyBorder="1" applyAlignment="1">
      <alignment/>
    </xf>
    <xf numFmtId="0" fontId="4" fillId="31" borderId="23" xfId="0" applyFont="1" applyFill="1" applyBorder="1" applyAlignment="1">
      <alignment/>
    </xf>
    <xf numFmtId="0" fontId="4" fillId="31" borderId="24" xfId="0" applyFont="1" applyFill="1" applyBorder="1" applyAlignment="1">
      <alignment/>
    </xf>
    <xf numFmtId="0" fontId="4" fillId="31" borderId="25" xfId="0" applyFont="1" applyFill="1" applyBorder="1" applyAlignment="1">
      <alignment/>
    </xf>
    <xf numFmtId="0" fontId="4" fillId="31" borderId="26" xfId="0" applyFont="1" applyFill="1" applyBorder="1" applyAlignment="1">
      <alignment/>
    </xf>
    <xf numFmtId="0" fontId="4" fillId="31" borderId="27" xfId="0" applyFont="1" applyFill="1" applyBorder="1" applyAlignment="1">
      <alignment/>
    </xf>
    <xf numFmtId="0" fontId="4" fillId="31" borderId="28" xfId="0" applyFont="1" applyFill="1" applyBorder="1" applyAlignment="1">
      <alignment/>
    </xf>
    <xf numFmtId="0" fontId="4" fillId="31" borderId="29" xfId="0" applyFont="1" applyFill="1" applyBorder="1" applyAlignment="1">
      <alignment/>
    </xf>
    <xf numFmtId="0" fontId="4" fillId="31" borderId="30" xfId="0" applyFont="1" applyFill="1" applyBorder="1" applyAlignment="1">
      <alignment/>
    </xf>
    <xf numFmtId="0" fontId="4" fillId="31" borderId="30" xfId="0" applyFont="1" applyFill="1" applyBorder="1" applyAlignment="1">
      <alignment horizontal="center"/>
    </xf>
    <xf numFmtId="0" fontId="4" fillId="31" borderId="31" xfId="0" applyFont="1" applyFill="1" applyBorder="1" applyAlignment="1">
      <alignment/>
    </xf>
    <xf numFmtId="0" fontId="4" fillId="31" borderId="32" xfId="0" applyFont="1" applyFill="1" applyBorder="1" applyAlignment="1">
      <alignment/>
    </xf>
    <xf numFmtId="0" fontId="4" fillId="31" borderId="33" xfId="0" applyFont="1" applyFill="1" applyBorder="1" applyAlignment="1">
      <alignment/>
    </xf>
    <xf numFmtId="0" fontId="4" fillId="31" borderId="34" xfId="0" applyFont="1" applyFill="1" applyBorder="1" applyAlignment="1">
      <alignment/>
    </xf>
    <xf numFmtId="0" fontId="4" fillId="31" borderId="35" xfId="0" applyFont="1" applyFill="1" applyBorder="1" applyAlignment="1">
      <alignment/>
    </xf>
    <xf numFmtId="0" fontId="4" fillId="31" borderId="0" xfId="0" applyFont="1" applyFill="1" applyBorder="1" applyAlignment="1">
      <alignment horizontal="center" vertical="top" wrapText="1"/>
    </xf>
    <xf numFmtId="0" fontId="3" fillId="31" borderId="0" xfId="53" applyFont="1" applyFill="1" applyBorder="1" applyAlignment="1">
      <alignment horizontal="right" vertical="top"/>
      <protection/>
    </xf>
    <xf numFmtId="0" fontId="4" fillId="31" borderId="0" xfId="0" applyFont="1" applyFill="1" applyAlignment="1">
      <alignment vertical="top" wrapText="1"/>
    </xf>
    <xf numFmtId="0" fontId="17" fillId="31" borderId="0" xfId="0" applyFont="1" applyFill="1" applyAlignment="1">
      <alignment horizontal="left" vertical="top" wrapText="1"/>
    </xf>
    <xf numFmtId="0" fontId="3" fillId="31" borderId="0" xfId="0" applyFont="1" applyFill="1" applyBorder="1" applyAlignment="1">
      <alignment horizontal="left" vertical="top" wrapText="1"/>
    </xf>
    <xf numFmtId="0" fontId="3" fillId="31" borderId="0" xfId="0" applyFont="1" applyFill="1" applyBorder="1" applyAlignment="1">
      <alignment horizontal="left" vertical="justify" wrapText="1"/>
    </xf>
    <xf numFmtId="1" fontId="3" fillId="31" borderId="0" xfId="0" applyNumberFormat="1" applyFont="1" applyFill="1" applyBorder="1" applyAlignment="1">
      <alignment horizontal="left" vertical="top" wrapText="1"/>
    </xf>
    <xf numFmtId="0" fontId="4" fillId="31" borderId="0" xfId="0" applyFont="1" applyFill="1" applyBorder="1" applyAlignment="1">
      <alignment horizontal="left" wrapText="1"/>
    </xf>
    <xf numFmtId="0" fontId="4" fillId="32" borderId="0" xfId="0" applyFont="1" applyFill="1" applyBorder="1" applyAlignment="1">
      <alignment horizontal="left" wrapText="1"/>
    </xf>
    <xf numFmtId="0" fontId="4" fillId="32" borderId="0" xfId="0" applyFont="1" applyFill="1" applyAlignment="1">
      <alignment horizontal="left"/>
    </xf>
    <xf numFmtId="0" fontId="6" fillId="31" borderId="22" xfId="53" applyFont="1" applyFill="1" applyBorder="1" applyAlignment="1">
      <alignment vertical="center" wrapText="1"/>
      <protection/>
    </xf>
    <xf numFmtId="49" fontId="6" fillId="31" borderId="22" xfId="53" applyNumberFormat="1" applyFont="1" applyFill="1" applyBorder="1" applyAlignment="1">
      <alignment horizontal="left" vertical="center" wrapText="1"/>
      <protection/>
    </xf>
    <xf numFmtId="4" fontId="6" fillId="31" borderId="22" xfId="53" applyNumberFormat="1" applyFont="1" applyFill="1" applyBorder="1" applyAlignment="1">
      <alignment horizontal="right" vertical="center" wrapText="1"/>
      <protection/>
    </xf>
    <xf numFmtId="0" fontId="6" fillId="31" borderId="0" xfId="53" applyFont="1" applyFill="1" applyBorder="1" applyAlignment="1">
      <alignment vertical="top"/>
      <protection/>
    </xf>
    <xf numFmtId="0" fontId="4" fillId="31" borderId="0" xfId="0" applyFont="1" applyFill="1" applyAlignment="1">
      <alignment wrapText="1"/>
    </xf>
    <xf numFmtId="0" fontId="0" fillId="31" borderId="0" xfId="0" applyFill="1" applyAlignment="1">
      <alignment/>
    </xf>
    <xf numFmtId="0" fontId="0" fillId="31" borderId="0" xfId="0" applyFill="1" applyBorder="1" applyAlignment="1">
      <alignment/>
    </xf>
    <xf numFmtId="0" fontId="4" fillId="31" borderId="0" xfId="0" applyFont="1" applyFill="1" applyBorder="1" applyAlignment="1">
      <alignment horizontal="left" wrapText="1"/>
    </xf>
    <xf numFmtId="0" fontId="3" fillId="31" borderId="0" xfId="0" applyFont="1" applyFill="1" applyAlignment="1">
      <alignment/>
    </xf>
    <xf numFmtId="49" fontId="6" fillId="31" borderId="0" xfId="0" applyNumberFormat="1" applyFont="1" applyFill="1" applyBorder="1" applyAlignment="1">
      <alignment horizontal="center" wrapText="1"/>
    </xf>
    <xf numFmtId="49" fontId="3" fillId="31" borderId="0" xfId="0" applyNumberFormat="1" applyFont="1" applyFill="1" applyBorder="1" applyAlignment="1">
      <alignment horizontal="center" wrapText="1"/>
    </xf>
    <xf numFmtId="49" fontId="3" fillId="31" borderId="0" xfId="0" applyNumberFormat="1" applyFont="1" applyFill="1" applyBorder="1" applyAlignment="1">
      <alignment horizontal="center"/>
    </xf>
    <xf numFmtId="4" fontId="3" fillId="31" borderId="0" xfId="0" applyNumberFormat="1" applyFont="1" applyFill="1" applyBorder="1" applyAlignment="1">
      <alignment horizontal="right"/>
    </xf>
    <xf numFmtId="0" fontId="3" fillId="31" borderId="0" xfId="0" applyFont="1" applyFill="1" applyAlignment="1">
      <alignment horizontal="center"/>
    </xf>
    <xf numFmtId="0" fontId="6" fillId="31" borderId="0" xfId="0" applyFont="1" applyFill="1" applyBorder="1" applyAlignment="1">
      <alignment horizontal="left" wrapText="1"/>
    </xf>
    <xf numFmtId="0" fontId="6" fillId="31" borderId="0" xfId="0" applyFont="1" applyFill="1" applyBorder="1" applyAlignment="1">
      <alignment horizontal="center" wrapText="1"/>
    </xf>
    <xf numFmtId="49" fontId="6" fillId="31" borderId="0" xfId="0" applyNumberFormat="1" applyFont="1" applyFill="1" applyBorder="1" applyAlignment="1">
      <alignment horizontal="center"/>
    </xf>
    <xf numFmtId="4" fontId="6" fillId="31" borderId="0" xfId="0" applyNumberFormat="1" applyFont="1" applyFill="1" applyBorder="1" applyAlignment="1">
      <alignment horizontal="right"/>
    </xf>
    <xf numFmtId="0" fontId="5" fillId="31" borderId="0" xfId="0" applyFont="1" applyFill="1" applyBorder="1" applyAlignment="1">
      <alignment horizontal="left" wrapText="1"/>
    </xf>
    <xf numFmtId="0" fontId="6" fillId="31" borderId="0" xfId="0" applyFont="1" applyFill="1" applyBorder="1" applyAlignment="1">
      <alignment horizontal="right" wrapText="1"/>
    </xf>
    <xf numFmtId="49" fontId="6" fillId="31" borderId="0" xfId="0" applyNumberFormat="1" applyFont="1" applyFill="1" applyBorder="1" applyAlignment="1">
      <alignment horizontal="right" wrapText="1"/>
    </xf>
    <xf numFmtId="0" fontId="4" fillId="31" borderId="0" xfId="0" applyFont="1" applyFill="1" applyBorder="1" applyAlignment="1">
      <alignment horizontal="left" wrapText="1"/>
    </xf>
    <xf numFmtId="0" fontId="3" fillId="31" borderId="0" xfId="0" applyFont="1" applyFill="1" applyBorder="1" applyAlignment="1">
      <alignment horizontal="left" wrapText="1"/>
    </xf>
    <xf numFmtId="0" fontId="3" fillId="31" borderId="0" xfId="0" applyFont="1" applyFill="1" applyBorder="1" applyAlignment="1">
      <alignment horizontal="center" wrapText="1"/>
    </xf>
    <xf numFmtId="0" fontId="3" fillId="31" borderId="0" xfId="0" applyNumberFormat="1" applyFont="1" applyFill="1" applyBorder="1" applyAlignment="1">
      <alignment horizontal="left" wrapText="1"/>
    </xf>
    <xf numFmtId="169" fontId="3" fillId="31" borderId="0" xfId="0" applyNumberFormat="1" applyFont="1" applyFill="1" applyAlignment="1">
      <alignment/>
    </xf>
    <xf numFmtId="0" fontId="6" fillId="31" borderId="0" xfId="0" applyFont="1" applyFill="1" applyAlignment="1">
      <alignment horizontal="center"/>
    </xf>
    <xf numFmtId="0" fontId="6" fillId="31" borderId="0" xfId="0" applyFont="1" applyFill="1" applyAlignment="1">
      <alignment/>
    </xf>
    <xf numFmtId="0" fontId="6" fillId="31" borderId="0" xfId="0" applyFont="1" applyFill="1" applyBorder="1" applyAlignment="1">
      <alignment horizontal="center"/>
    </xf>
    <xf numFmtId="0" fontId="3" fillId="31" borderId="0" xfId="0" applyFont="1" applyFill="1" applyBorder="1" applyAlignment="1">
      <alignment horizontal="right" wrapText="1"/>
    </xf>
    <xf numFmtId="0" fontId="12" fillId="31" borderId="0" xfId="0" applyFont="1" applyFill="1" applyAlignment="1">
      <alignment horizontal="center"/>
    </xf>
    <xf numFmtId="0" fontId="3" fillId="31" borderId="0" xfId="0" applyFont="1" applyFill="1" applyAlignment="1">
      <alignment horizontal="left" wrapText="1"/>
    </xf>
    <xf numFmtId="0" fontId="4" fillId="31" borderId="0" xfId="0" applyFont="1" applyFill="1" applyAlignment="1">
      <alignment horizontal="left"/>
    </xf>
    <xf numFmtId="0" fontId="6" fillId="31" borderId="36" xfId="0" applyFont="1" applyFill="1" applyBorder="1" applyAlignment="1">
      <alignment horizontal="center" wrapText="1"/>
    </xf>
    <xf numFmtId="0" fontId="3" fillId="31" borderId="11" xfId="0" applyFont="1" applyFill="1" applyBorder="1" applyAlignment="1">
      <alignment horizontal="center" wrapText="1"/>
    </xf>
    <xf numFmtId="49" fontId="3" fillId="31" borderId="11" xfId="0" applyNumberFormat="1" applyFont="1" applyFill="1" applyBorder="1" applyAlignment="1">
      <alignment horizontal="center" wrapText="1"/>
    </xf>
    <xf numFmtId="49" fontId="3" fillId="31" borderId="11" xfId="0" applyNumberFormat="1" applyFont="1" applyFill="1" applyBorder="1" applyAlignment="1">
      <alignment horizontal="center"/>
    </xf>
    <xf numFmtId="0" fontId="4" fillId="31" borderId="0" xfId="0" applyFont="1" applyFill="1" applyBorder="1" applyAlignment="1">
      <alignment horizontal="left" wrapText="1"/>
    </xf>
    <xf numFmtId="0" fontId="4" fillId="31" borderId="0" xfId="0" applyFont="1" applyFill="1" applyAlignment="1">
      <alignment horizontal="left"/>
    </xf>
    <xf numFmtId="0" fontId="12" fillId="31" borderId="0" xfId="0" applyFont="1" applyFill="1" applyAlignment="1">
      <alignment horizontal="center" vertical="top"/>
    </xf>
    <xf numFmtId="0" fontId="3" fillId="31" borderId="0" xfId="0" applyFont="1" applyFill="1" applyAlignment="1">
      <alignment horizontal="left" vertical="top" wrapText="1"/>
    </xf>
    <xf numFmtId="0" fontId="12" fillId="31" borderId="0" xfId="0" applyFont="1" applyFill="1" applyAlignment="1">
      <alignment/>
    </xf>
    <xf numFmtId="0" fontId="13" fillId="31" borderId="0" xfId="0" applyFont="1" applyFill="1" applyAlignment="1">
      <alignment horizontal="center" vertical="top"/>
    </xf>
    <xf numFmtId="0" fontId="13" fillId="31" borderId="0" xfId="0" applyFont="1" applyFill="1" applyAlignment="1">
      <alignment/>
    </xf>
    <xf numFmtId="0" fontId="6" fillId="31" borderId="0" xfId="0" applyFont="1" applyFill="1" applyBorder="1" applyAlignment="1">
      <alignment horizontal="center" vertical="distributed" wrapText="1"/>
    </xf>
    <xf numFmtId="0" fontId="6" fillId="31" borderId="36" xfId="0" applyFont="1" applyFill="1" applyBorder="1" applyAlignment="1">
      <alignment horizontal="center" vertical="distributed" wrapText="1"/>
    </xf>
    <xf numFmtId="0" fontId="3" fillId="31" borderId="0" xfId="0" applyFont="1" applyFill="1" applyBorder="1" applyAlignment="1">
      <alignment horizontal="center" vertical="distributed" wrapText="1"/>
    </xf>
    <xf numFmtId="0" fontId="3" fillId="31" borderId="11" xfId="0" applyFont="1" applyFill="1" applyBorder="1" applyAlignment="1">
      <alignment horizontal="center" vertical="center" wrapText="1"/>
    </xf>
    <xf numFmtId="0" fontId="3" fillId="31" borderId="11" xfId="0" applyFont="1" applyFill="1" applyBorder="1" applyAlignment="1">
      <alignment horizontal="center" vertical="top" wrapText="1"/>
    </xf>
    <xf numFmtId="49" fontId="3" fillId="31" borderId="11" xfId="0" applyNumberFormat="1" applyFont="1" applyFill="1" applyBorder="1" applyAlignment="1">
      <alignment horizontal="center" vertical="center"/>
    </xf>
    <xf numFmtId="0" fontId="6" fillId="31" borderId="0" xfId="0" applyFont="1" applyFill="1" applyBorder="1" applyAlignment="1">
      <alignment horizontal="center" vertical="top" wrapText="1"/>
    </xf>
    <xf numFmtId="0" fontId="6" fillId="31" borderId="0" xfId="0" applyFont="1" applyFill="1" applyBorder="1" applyAlignment="1">
      <alignment horizontal="left" vertical="top" wrapText="1"/>
    </xf>
    <xf numFmtId="49" fontId="6" fillId="31" borderId="0" xfId="0" applyNumberFormat="1" applyFont="1" applyFill="1" applyBorder="1" applyAlignment="1">
      <alignment horizontal="center" vertical="top" wrapText="1"/>
    </xf>
    <xf numFmtId="169" fontId="12" fillId="31" borderId="0" xfId="0" applyNumberFormat="1" applyFont="1" applyFill="1" applyAlignment="1">
      <alignment/>
    </xf>
    <xf numFmtId="0" fontId="6" fillId="31" borderId="0" xfId="0" applyFont="1" applyFill="1" applyBorder="1" applyAlignment="1">
      <alignment horizontal="center" vertical="top"/>
    </xf>
    <xf numFmtId="0" fontId="4" fillId="31" borderId="0" xfId="0" applyFont="1" applyFill="1" applyBorder="1" applyAlignment="1">
      <alignment horizontal="left" vertical="center" wrapText="1"/>
    </xf>
    <xf numFmtId="4" fontId="3" fillId="31" borderId="0" xfId="0" applyNumberFormat="1" applyFont="1" applyFill="1" applyBorder="1" applyAlignment="1">
      <alignment horizontal="right" wrapText="1"/>
    </xf>
    <xf numFmtId="0" fontId="3" fillId="31" borderId="0" xfId="0" applyFont="1" applyFill="1" applyBorder="1" applyAlignment="1">
      <alignment horizontal="center" vertical="justify"/>
    </xf>
    <xf numFmtId="0" fontId="3" fillId="31" borderId="0" xfId="0" applyFont="1" applyFill="1" applyAlignment="1">
      <alignment horizontal="center" vertical="justify"/>
    </xf>
    <xf numFmtId="168" fontId="4" fillId="31" borderId="0" xfId="0" applyNumberFormat="1" applyFont="1" applyFill="1" applyAlignment="1">
      <alignment horizontal="center" wrapText="1"/>
    </xf>
    <xf numFmtId="0" fontId="14" fillId="31" borderId="0" xfId="0" applyFont="1" applyFill="1" applyAlignment="1">
      <alignment/>
    </xf>
    <xf numFmtId="0" fontId="4" fillId="31" borderId="0" xfId="0" applyFont="1" applyFill="1" applyAlignment="1">
      <alignment horizontal="right"/>
    </xf>
    <xf numFmtId="168" fontId="3" fillId="31" borderId="0" xfId="0" applyNumberFormat="1" applyFont="1" applyFill="1" applyAlignment="1">
      <alignment horizontal="center" wrapText="1"/>
    </xf>
    <xf numFmtId="0" fontId="3" fillId="31" borderId="0" xfId="0" applyFont="1" applyFill="1" applyAlignment="1">
      <alignment/>
    </xf>
    <xf numFmtId="0" fontId="12" fillId="31" borderId="0" xfId="0" applyFont="1" applyFill="1" applyAlignment="1">
      <alignment horizontal="center" vertical="justify"/>
    </xf>
    <xf numFmtId="168" fontId="12" fillId="31" borderId="0" xfId="0" applyNumberFormat="1" applyFont="1" applyFill="1" applyAlignment="1">
      <alignment horizontal="center" wrapText="1"/>
    </xf>
    <xf numFmtId="49" fontId="3" fillId="31" borderId="0" xfId="0" applyNumberFormat="1" applyFont="1" applyFill="1" applyBorder="1" applyAlignment="1">
      <alignment horizontal="left"/>
    </xf>
    <xf numFmtId="4" fontId="3" fillId="31" borderId="0" xfId="0" applyNumberFormat="1" applyFont="1" applyFill="1" applyBorder="1" applyAlignment="1">
      <alignment horizontal="center"/>
    </xf>
    <xf numFmtId="49" fontId="3" fillId="31" borderId="0" xfId="0" applyNumberFormat="1" applyFont="1" applyFill="1" applyBorder="1" applyAlignment="1">
      <alignment horizontal="center" vertical="top" wrapText="1"/>
    </xf>
    <xf numFmtId="49" fontId="6" fillId="31" borderId="0" xfId="0" applyNumberFormat="1" applyFont="1" applyFill="1" applyBorder="1" applyAlignment="1">
      <alignment horizontal="left"/>
    </xf>
    <xf numFmtId="4" fontId="6" fillId="31" borderId="0" xfId="0" applyNumberFormat="1" applyFont="1" applyFill="1" applyBorder="1" applyAlignment="1">
      <alignment horizontal="center"/>
    </xf>
    <xf numFmtId="0" fontId="12" fillId="31" borderId="0" xfId="0" applyFont="1" applyFill="1" applyAlignment="1">
      <alignment horizontal="left"/>
    </xf>
    <xf numFmtId="0" fontId="3" fillId="31" borderId="0" xfId="0" applyFont="1" applyFill="1" applyAlignment="1">
      <alignment horizontal="left"/>
    </xf>
    <xf numFmtId="0" fontId="6" fillId="31" borderId="36" xfId="0" applyFont="1" applyFill="1" applyBorder="1" applyAlignment="1">
      <alignment horizontal="left" vertical="distributed" wrapText="1"/>
    </xf>
    <xf numFmtId="49" fontId="3" fillId="31" borderId="11" xfId="0" applyNumberFormat="1" applyFont="1" applyFill="1" applyBorder="1" applyAlignment="1">
      <alignment horizontal="left" vertical="center" wrapText="1"/>
    </xf>
    <xf numFmtId="49" fontId="3" fillId="31" borderId="11" xfId="0" applyNumberFormat="1" applyFont="1" applyFill="1" applyBorder="1" applyAlignment="1">
      <alignment horizontal="center" vertical="center" wrapText="1"/>
    </xf>
    <xf numFmtId="49" fontId="6" fillId="31" borderId="0" xfId="0" applyNumberFormat="1" applyFont="1" applyFill="1" applyBorder="1" applyAlignment="1">
      <alignment horizontal="left" wrapText="1"/>
    </xf>
    <xf numFmtId="0" fontId="4" fillId="31" borderId="0" xfId="0" applyNumberFormat="1" applyFont="1" applyFill="1" applyBorder="1" applyAlignment="1">
      <alignment horizontal="left" wrapText="1"/>
    </xf>
    <xf numFmtId="0" fontId="4" fillId="31" borderId="0" xfId="0" applyFont="1" applyFill="1" applyBorder="1" applyAlignment="1">
      <alignment horizontal="left" wrapText="1"/>
    </xf>
    <xf numFmtId="0" fontId="4" fillId="31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37" xfId="0" applyFont="1" applyBorder="1" applyAlignment="1">
      <alignment horizontal="center" vertical="center" wrapText="1"/>
    </xf>
    <xf numFmtId="2" fontId="4" fillId="31" borderId="11" xfId="0" applyNumberFormat="1" applyFont="1" applyFill="1" applyBorder="1" applyAlignment="1">
      <alignment horizontal="center" wrapText="1"/>
    </xf>
    <xf numFmtId="0" fontId="11" fillId="0" borderId="38" xfId="0" applyFont="1" applyBorder="1" applyAlignment="1">
      <alignment horizontal="center" vertical="top" wrapText="1"/>
    </xf>
    <xf numFmtId="0" fontId="11" fillId="0" borderId="39" xfId="0" applyFont="1" applyBorder="1" applyAlignment="1">
      <alignment horizontal="center" vertical="top" wrapText="1"/>
    </xf>
    <xf numFmtId="0" fontId="4" fillId="31" borderId="0" xfId="0" applyFont="1" applyFill="1" applyBorder="1" applyAlignment="1">
      <alignment horizontal="left" wrapText="1"/>
    </xf>
    <xf numFmtId="0" fontId="4" fillId="31" borderId="0" xfId="0" applyFont="1" applyFill="1" applyBorder="1" applyAlignment="1">
      <alignment horizontal="left" wrapText="1"/>
    </xf>
    <xf numFmtId="0" fontId="6" fillId="31" borderId="0" xfId="0" applyFont="1" applyFill="1" applyBorder="1" applyAlignment="1">
      <alignment horizontal="center" wrapText="1"/>
    </xf>
    <xf numFmtId="0" fontId="4" fillId="31" borderId="0" xfId="0" applyFont="1" applyFill="1" applyAlignment="1">
      <alignment horizontal="left"/>
    </xf>
    <xf numFmtId="0" fontId="3" fillId="31" borderId="0" xfId="0" applyFont="1" applyFill="1" applyBorder="1" applyAlignment="1">
      <alignment horizontal="center"/>
    </xf>
    <xf numFmtId="49" fontId="4" fillId="31" borderId="0" xfId="0" applyNumberFormat="1" applyFont="1" applyFill="1" applyBorder="1" applyAlignment="1">
      <alignment horizontal="center"/>
    </xf>
    <xf numFmtId="0" fontId="14" fillId="31" borderId="0" xfId="0" applyFont="1" applyFill="1" applyAlignment="1">
      <alignment/>
    </xf>
    <xf numFmtId="0" fontId="4" fillId="31" borderId="0" xfId="0" applyFont="1" applyFill="1" applyBorder="1" applyAlignment="1">
      <alignment horizontal="left" wrapText="1"/>
    </xf>
    <xf numFmtId="0" fontId="5" fillId="31" borderId="0" xfId="0" applyFont="1" applyFill="1" applyBorder="1" applyAlignment="1">
      <alignment horizontal="left" vertical="top" wrapText="1"/>
    </xf>
    <xf numFmtId="0" fontId="4" fillId="31" borderId="0" xfId="0" applyFont="1" applyFill="1" applyBorder="1" applyAlignment="1">
      <alignment horizontal="left" wrapText="1"/>
    </xf>
    <xf numFmtId="4" fontId="6" fillId="31" borderId="0" xfId="0" applyNumberFormat="1" applyFont="1" applyFill="1" applyBorder="1" applyAlignment="1">
      <alignment horizontal="right" wrapText="1"/>
    </xf>
    <xf numFmtId="0" fontId="4" fillId="31" borderId="0" xfId="0" applyFont="1" applyFill="1" applyBorder="1" applyAlignment="1">
      <alignment horizontal="left" wrapText="1"/>
    </xf>
    <xf numFmtId="0" fontId="4" fillId="31" borderId="0" xfId="0" applyFont="1" applyFill="1" applyBorder="1" applyAlignment="1">
      <alignment horizontal="left" wrapText="1"/>
    </xf>
    <xf numFmtId="0" fontId="4" fillId="31" borderId="0" xfId="0" applyFont="1" applyFill="1" applyBorder="1" applyAlignment="1">
      <alignment horizontal="left" wrapText="1"/>
    </xf>
    <xf numFmtId="0" fontId="19" fillId="31" borderId="0" xfId="0" applyFont="1" applyFill="1" applyAlignment="1">
      <alignment horizontal="center"/>
    </xf>
    <xf numFmtId="0" fontId="18" fillId="31" borderId="0" xfId="0" applyFont="1" applyFill="1" applyBorder="1" applyAlignment="1">
      <alignment horizontal="center" wrapText="1"/>
    </xf>
    <xf numFmtId="0" fontId="18" fillId="31" borderId="0" xfId="0" applyFont="1" applyFill="1" applyBorder="1" applyAlignment="1">
      <alignment horizontal="left" wrapText="1"/>
    </xf>
    <xf numFmtId="0" fontId="18" fillId="31" borderId="0" xfId="0" applyFont="1" applyFill="1" applyBorder="1" applyAlignment="1">
      <alignment horizontal="right" wrapText="1"/>
    </xf>
    <xf numFmtId="49" fontId="18" fillId="31" borderId="0" xfId="0" applyNumberFormat="1" applyFont="1" applyFill="1" applyBorder="1" applyAlignment="1">
      <alignment horizontal="right" wrapText="1"/>
    </xf>
    <xf numFmtId="4" fontId="18" fillId="31" borderId="0" xfId="0" applyNumberFormat="1" applyFont="1" applyFill="1" applyBorder="1" applyAlignment="1">
      <alignment horizontal="right"/>
    </xf>
    <xf numFmtId="0" fontId="19" fillId="31" borderId="0" xfId="0" applyFont="1" applyFill="1" applyAlignment="1">
      <alignment/>
    </xf>
    <xf numFmtId="0" fontId="4" fillId="31" borderId="0" xfId="0" applyFont="1" applyFill="1" applyBorder="1" applyAlignment="1">
      <alignment horizontal="left" wrapText="1"/>
    </xf>
    <xf numFmtId="0" fontId="4" fillId="31" borderId="0" xfId="0" applyFont="1" applyFill="1" applyBorder="1" applyAlignment="1">
      <alignment horizontal="left" wrapText="1"/>
    </xf>
    <xf numFmtId="0" fontId="4" fillId="31" borderId="0" xfId="0" applyFont="1" applyFill="1" applyBorder="1" applyAlignment="1">
      <alignment horizontal="left" wrapText="1"/>
    </xf>
    <xf numFmtId="0" fontId="4" fillId="31" borderId="0" xfId="0" applyFont="1" applyFill="1" applyBorder="1" applyAlignment="1">
      <alignment horizontal="left" wrapText="1"/>
    </xf>
    <xf numFmtId="0" fontId="4" fillId="31" borderId="0" xfId="0" applyFont="1" applyFill="1" applyBorder="1" applyAlignment="1">
      <alignment horizontal="right"/>
    </xf>
    <xf numFmtId="0" fontId="4" fillId="31" borderId="40" xfId="0" applyFont="1" applyFill="1" applyBorder="1" applyAlignment="1">
      <alignment/>
    </xf>
    <xf numFmtId="4" fontId="4" fillId="31" borderId="41" xfId="0" applyNumberFormat="1" applyFont="1" applyFill="1" applyBorder="1" applyAlignment="1">
      <alignment horizontal="center" vertical="center"/>
    </xf>
    <xf numFmtId="0" fontId="4" fillId="31" borderId="40" xfId="0" applyFont="1" applyFill="1" applyBorder="1" applyAlignment="1">
      <alignment vertical="center"/>
    </xf>
    <xf numFmtId="0" fontId="4" fillId="31" borderId="0" xfId="0" applyFont="1" applyFill="1" applyBorder="1" applyAlignment="1">
      <alignment vertical="center"/>
    </xf>
    <xf numFmtId="4" fontId="0" fillId="31" borderId="0" xfId="0" applyNumberFormat="1" applyFill="1" applyAlignment="1">
      <alignment/>
    </xf>
    <xf numFmtId="2" fontId="4" fillId="31" borderId="28" xfId="0" applyNumberFormat="1" applyFont="1" applyFill="1" applyBorder="1" applyAlignment="1">
      <alignment horizontal="right"/>
    </xf>
    <xf numFmtId="0" fontId="4" fillId="31" borderId="42" xfId="0" applyFont="1" applyFill="1" applyBorder="1" applyAlignment="1">
      <alignment/>
    </xf>
    <xf numFmtId="0" fontId="4" fillId="31" borderId="33" xfId="0" applyFont="1" applyFill="1" applyBorder="1" applyAlignment="1">
      <alignment horizontal="right"/>
    </xf>
    <xf numFmtId="0" fontId="4" fillId="31" borderId="0" xfId="0" applyFont="1" applyFill="1" applyBorder="1" applyAlignment="1">
      <alignment horizontal="left" wrapText="1"/>
    </xf>
    <xf numFmtId="0" fontId="4" fillId="31" borderId="0" xfId="0" applyFont="1" applyFill="1" applyAlignment="1">
      <alignment horizontal="left"/>
    </xf>
    <xf numFmtId="0" fontId="3" fillId="31" borderId="43" xfId="53" applyFont="1" applyFill="1" applyBorder="1" applyAlignment="1">
      <alignment horizontal="center" vertical="center" wrapText="1"/>
      <protection/>
    </xf>
    <xf numFmtId="0" fontId="6" fillId="31" borderId="42" xfId="53" applyFont="1" applyFill="1" applyBorder="1" applyAlignment="1">
      <alignment horizontal="center" vertical="top" wrapText="1"/>
      <protection/>
    </xf>
    <xf numFmtId="0" fontId="6" fillId="31" borderId="0" xfId="53" applyFont="1" applyFill="1" applyBorder="1" applyAlignment="1">
      <alignment horizontal="center" wrapText="1"/>
      <protection/>
    </xf>
    <xf numFmtId="0" fontId="4" fillId="31" borderId="0" xfId="0" applyFont="1" applyFill="1" applyBorder="1" applyAlignment="1">
      <alignment horizontal="left" wrapText="1"/>
    </xf>
    <xf numFmtId="0" fontId="3" fillId="31" borderId="44" xfId="0" applyFont="1" applyFill="1" applyBorder="1" applyAlignment="1">
      <alignment horizontal="center" vertical="top" wrapText="1"/>
    </xf>
    <xf numFmtId="0" fontId="3" fillId="31" borderId="38" xfId="0" applyFont="1" applyFill="1" applyBorder="1" applyAlignment="1">
      <alignment horizontal="center" vertical="top" wrapText="1"/>
    </xf>
    <xf numFmtId="0" fontId="3" fillId="31" borderId="45" xfId="0" applyFont="1" applyFill="1" applyBorder="1" applyAlignment="1">
      <alignment horizontal="center" vertical="center" wrapText="1"/>
    </xf>
    <xf numFmtId="0" fontId="3" fillId="31" borderId="46" xfId="0" applyFont="1" applyFill="1" applyBorder="1" applyAlignment="1">
      <alignment horizontal="center" vertical="center" wrapText="1"/>
    </xf>
    <xf numFmtId="0" fontId="4" fillId="31" borderId="11" xfId="0" applyFont="1" applyFill="1" applyBorder="1" applyAlignment="1">
      <alignment horizontal="center" vertical="center"/>
    </xf>
    <xf numFmtId="0" fontId="5" fillId="31" borderId="0" xfId="0" applyFont="1" applyFill="1" applyBorder="1" applyAlignment="1">
      <alignment horizontal="center" wrapText="1"/>
    </xf>
    <xf numFmtId="0" fontId="6" fillId="31" borderId="0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left" wrapText="1"/>
    </xf>
    <xf numFmtId="0" fontId="4" fillId="31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" fillId="31" borderId="47" xfId="0" applyFont="1" applyFill="1" applyBorder="1" applyAlignment="1">
      <alignment horizontal="center" vertical="center" wrapText="1"/>
    </xf>
    <xf numFmtId="0" fontId="4" fillId="31" borderId="44" xfId="0" applyFont="1" applyFill="1" applyBorder="1" applyAlignment="1">
      <alignment horizontal="center" vertical="center"/>
    </xf>
    <xf numFmtId="0" fontId="4" fillId="31" borderId="38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left"/>
    </xf>
    <xf numFmtId="168" fontId="4" fillId="32" borderId="0" xfId="0" applyNumberFormat="1" applyFont="1" applyFill="1" applyAlignment="1">
      <alignment horizontal="left" wrapText="1"/>
    </xf>
    <xf numFmtId="0" fontId="4" fillId="31" borderId="0" xfId="0" applyFont="1" applyFill="1" applyAlignment="1">
      <alignment horizontal="left"/>
    </xf>
    <xf numFmtId="168" fontId="4" fillId="31" borderId="0" xfId="0" applyNumberFormat="1" applyFont="1" applyFill="1" applyAlignment="1">
      <alignment horizontal="left" wrapText="1"/>
    </xf>
    <xf numFmtId="0" fontId="18" fillId="31" borderId="0" xfId="0" applyFont="1" applyFill="1" applyBorder="1" applyAlignment="1">
      <alignment horizontal="center" wrapText="1"/>
    </xf>
    <xf numFmtId="0" fontId="3" fillId="31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3" fillId="31" borderId="44" xfId="0" applyFont="1" applyFill="1" applyBorder="1" applyAlignment="1">
      <alignment horizontal="center" wrapText="1"/>
    </xf>
    <xf numFmtId="0" fontId="3" fillId="31" borderId="38" xfId="0" applyFont="1" applyFill="1" applyBorder="1" applyAlignment="1">
      <alignment horizontal="center" wrapText="1"/>
    </xf>
    <xf numFmtId="0" fontId="3" fillId="31" borderId="45" xfId="0" applyFont="1" applyFill="1" applyBorder="1" applyAlignment="1">
      <alignment horizontal="center" wrapText="1"/>
    </xf>
    <xf numFmtId="0" fontId="3" fillId="31" borderId="46" xfId="0" applyFont="1" applyFill="1" applyBorder="1" applyAlignment="1">
      <alignment horizontal="center" wrapText="1"/>
    </xf>
    <xf numFmtId="0" fontId="3" fillId="31" borderId="47" xfId="0" applyFont="1" applyFill="1" applyBorder="1" applyAlignment="1">
      <alignment horizontal="center" wrapText="1"/>
    </xf>
    <xf numFmtId="0" fontId="4" fillId="31" borderId="11" xfId="0" applyFont="1" applyFill="1" applyBorder="1" applyAlignment="1">
      <alignment horizontal="center"/>
    </xf>
    <xf numFmtId="0" fontId="4" fillId="31" borderId="48" xfId="0" applyFont="1" applyFill="1" applyBorder="1" applyAlignment="1">
      <alignment horizontal="center" vertical="center"/>
    </xf>
    <xf numFmtId="0" fontId="4" fillId="31" borderId="49" xfId="0" applyFont="1" applyFill="1" applyBorder="1" applyAlignment="1">
      <alignment horizontal="center" wrapText="1"/>
    </xf>
    <xf numFmtId="0" fontId="4" fillId="31" borderId="19" xfId="0" applyFont="1" applyFill="1" applyBorder="1" applyAlignment="1">
      <alignment horizontal="center" wrapText="1"/>
    </xf>
    <xf numFmtId="0" fontId="0" fillId="0" borderId="20" xfId="0" applyBorder="1" applyAlignment="1">
      <alignment/>
    </xf>
    <xf numFmtId="0" fontId="4" fillId="31" borderId="50" xfId="0" applyFont="1" applyFill="1" applyBorder="1" applyAlignment="1">
      <alignment horizontal="center"/>
    </xf>
    <xf numFmtId="0" fontId="4" fillId="31" borderId="4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4" fillId="31" borderId="0" xfId="0" applyFont="1" applyFill="1" applyBorder="1" applyAlignment="1">
      <alignment horizontal="center" wrapText="1"/>
    </xf>
    <xf numFmtId="0" fontId="0" fillId="0" borderId="28" xfId="0" applyBorder="1" applyAlignment="1">
      <alignment/>
    </xf>
    <xf numFmtId="0" fontId="4" fillId="31" borderId="42" xfId="0" applyFont="1" applyFill="1" applyBorder="1" applyAlignment="1">
      <alignment horizontal="center" wrapText="1"/>
    </xf>
    <xf numFmtId="0" fontId="0" fillId="0" borderId="51" xfId="0" applyBorder="1" applyAlignment="1">
      <alignment/>
    </xf>
    <xf numFmtId="0" fontId="4" fillId="31" borderId="0" xfId="0" applyFont="1" applyFill="1" applyBorder="1" applyAlignment="1">
      <alignment horizontal="right"/>
    </xf>
    <xf numFmtId="0" fontId="0" fillId="31" borderId="20" xfId="0" applyFill="1" applyBorder="1" applyAlignment="1">
      <alignment/>
    </xf>
    <xf numFmtId="4" fontId="4" fillId="31" borderId="41" xfId="0" applyNumberFormat="1" applyFont="1" applyFill="1" applyBorder="1" applyAlignment="1">
      <alignment horizontal="center" vertical="center"/>
    </xf>
    <xf numFmtId="4" fontId="4" fillId="31" borderId="30" xfId="0" applyNumberFormat="1" applyFont="1" applyFill="1" applyBorder="1" applyAlignment="1">
      <alignment horizontal="center" vertical="center"/>
    </xf>
    <xf numFmtId="4" fontId="4" fillId="31" borderId="52" xfId="0" applyNumberFormat="1" applyFont="1" applyFill="1" applyBorder="1" applyAlignment="1">
      <alignment horizontal="center" vertical="center"/>
    </xf>
    <xf numFmtId="0" fontId="4" fillId="31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1" fillId="0" borderId="55" xfId="0" applyFont="1" applyBorder="1" applyAlignment="1">
      <alignment horizontal="center" vertical="center" wrapText="1"/>
    </xf>
    <xf numFmtId="0" fontId="16" fillId="0" borderId="13" xfId="0" applyFont="1" applyBorder="1" applyAlignment="1">
      <alignment wrapText="1"/>
    </xf>
    <xf numFmtId="0" fontId="11" fillId="0" borderId="56" xfId="0" applyFont="1" applyBorder="1" applyAlignment="1">
      <alignment horizontal="center" vertical="center" wrapText="1"/>
    </xf>
    <xf numFmtId="0" fontId="16" fillId="0" borderId="11" xfId="0" applyFont="1" applyBorder="1" applyAlignment="1">
      <alignment wrapText="1"/>
    </xf>
    <xf numFmtId="0" fontId="11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wrapText="1"/>
    </xf>
    <xf numFmtId="0" fontId="11" fillId="0" borderId="45" xfId="0" applyFont="1" applyBorder="1" applyAlignment="1">
      <alignment horizontal="center" vertical="top" wrapText="1"/>
    </xf>
    <xf numFmtId="0" fontId="15" fillId="0" borderId="47" xfId="0" applyFont="1" applyBorder="1" applyAlignment="1">
      <alignment horizontal="center" vertical="top" wrapText="1"/>
    </xf>
    <xf numFmtId="0" fontId="11" fillId="0" borderId="45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6" fillId="0" borderId="59" xfId="0" applyFont="1" applyBorder="1" applyAlignment="1">
      <alignment/>
    </xf>
    <xf numFmtId="0" fontId="16" fillId="0" borderId="60" xfId="0" applyFont="1" applyBorder="1" applyAlignment="1">
      <alignment/>
    </xf>
    <xf numFmtId="0" fontId="11" fillId="0" borderId="61" xfId="0" applyFont="1" applyBorder="1" applyAlignment="1">
      <alignment horizontal="center" vertical="top" wrapText="1"/>
    </xf>
    <xf numFmtId="0" fontId="11" fillId="0" borderId="62" xfId="0" applyFont="1" applyBorder="1" applyAlignment="1">
      <alignment horizontal="center" vertical="top" wrapText="1"/>
    </xf>
    <xf numFmtId="0" fontId="11" fillId="0" borderId="63" xfId="0" applyFont="1" applyBorder="1" applyAlignment="1">
      <alignment horizontal="center" vertical="top" wrapText="1"/>
    </xf>
    <xf numFmtId="0" fontId="0" fillId="0" borderId="64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65" xfId="0" applyBorder="1" applyAlignment="1">
      <alignment horizontal="center" vertical="top" wrapText="1"/>
    </xf>
    <xf numFmtId="0" fontId="11" fillId="0" borderId="66" xfId="0" applyFont="1" applyBorder="1" applyAlignment="1">
      <alignment horizontal="justify" vertical="center" wrapText="1"/>
    </xf>
    <xf numFmtId="0" fontId="16" fillId="0" borderId="67" xfId="0" applyFont="1" applyBorder="1" applyAlignment="1">
      <alignment/>
    </xf>
    <xf numFmtId="0" fontId="16" fillId="0" borderId="60" xfId="0" applyFont="1" applyBorder="1" applyAlignment="1">
      <alignment/>
    </xf>
    <xf numFmtId="0" fontId="16" fillId="0" borderId="68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6" fillId="0" borderId="56" xfId="0" applyFont="1" applyBorder="1" applyAlignment="1">
      <alignment wrapText="1"/>
    </xf>
    <xf numFmtId="0" fontId="16" fillId="0" borderId="70" xfId="0" applyFont="1" applyBorder="1" applyAlignment="1">
      <alignment wrapText="1"/>
    </xf>
    <xf numFmtId="0" fontId="16" fillId="0" borderId="45" xfId="0" applyFont="1" applyBorder="1" applyAlignment="1">
      <alignment wrapText="1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2" fontId="4" fillId="0" borderId="0" xfId="0" applyNumberFormat="1" applyFont="1" applyBorder="1" applyAlignment="1">
      <alignment horizontal="center" wrapText="1"/>
    </xf>
    <xf numFmtId="2" fontId="4" fillId="0" borderId="0" xfId="0" applyNumberFormat="1" applyFont="1" applyAlignment="1">
      <alignment horizontal="center" wrapText="1"/>
    </xf>
    <xf numFmtId="0" fontId="11" fillId="0" borderId="71" xfId="0" applyFont="1" applyBorder="1" applyAlignment="1">
      <alignment horizontal="center" wrapText="1"/>
    </xf>
    <xf numFmtId="0" fontId="0" fillId="0" borderId="71" xfId="0" applyBorder="1" applyAlignment="1">
      <alignment horizontal="center" wrapText="1"/>
    </xf>
    <xf numFmtId="0" fontId="4" fillId="0" borderId="72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0" fontId="4" fillId="31" borderId="11" xfId="0" applyFont="1" applyFill="1" applyBorder="1" applyAlignment="1">
      <alignment horizontal="left" vertical="center" wrapText="1"/>
    </xf>
    <xf numFmtId="0" fontId="0" fillId="31" borderId="11" xfId="0" applyFill="1" applyBorder="1" applyAlignment="1">
      <alignment vertical="center" wrapText="1"/>
    </xf>
    <xf numFmtId="0" fontId="0" fillId="31" borderId="11" xfId="0" applyFill="1" applyBorder="1" applyAlignment="1">
      <alignment vertical="center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justify" vertical="center" wrapText="1"/>
    </xf>
    <xf numFmtId="0" fontId="16" fillId="0" borderId="71" xfId="0" applyFont="1" applyBorder="1" applyAlignment="1">
      <alignment/>
    </xf>
    <xf numFmtId="0" fontId="16" fillId="0" borderId="77" xfId="0" applyFont="1" applyBorder="1" applyAlignment="1">
      <alignment/>
    </xf>
    <xf numFmtId="0" fontId="11" fillId="0" borderId="64" xfId="0" applyFont="1" applyBorder="1" applyAlignment="1">
      <alignment horizontal="center" vertical="top" wrapText="1"/>
    </xf>
    <xf numFmtId="0" fontId="15" fillId="0" borderId="78" xfId="0" applyFont="1" applyBorder="1" applyAlignment="1">
      <alignment horizontal="center" vertical="top" wrapText="1"/>
    </xf>
    <xf numFmtId="0" fontId="16" fillId="0" borderId="14" xfId="0" applyFont="1" applyBorder="1" applyAlignment="1">
      <alignment wrapText="1"/>
    </xf>
    <xf numFmtId="0" fontId="16" fillId="0" borderId="15" xfId="0" applyFont="1" applyBorder="1" applyAlignment="1">
      <alignment wrapText="1"/>
    </xf>
    <xf numFmtId="0" fontId="16" fillId="0" borderId="59" xfId="0" applyFont="1" applyBorder="1" applyAlignment="1">
      <alignment wrapText="1"/>
    </xf>
    <xf numFmtId="0" fontId="0" fillId="0" borderId="79" xfId="0" applyBorder="1" applyAlignment="1">
      <alignment horizontal="center" vertical="top" wrapText="1"/>
    </xf>
    <xf numFmtId="0" fontId="0" fillId="0" borderId="71" xfId="0" applyBorder="1" applyAlignment="1">
      <alignment horizontal="center" vertical="top" wrapText="1"/>
    </xf>
    <xf numFmtId="0" fontId="0" fillId="0" borderId="80" xfId="0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53"/>
  <sheetViews>
    <sheetView tabSelected="1" view="pageBreakPreview" zoomScale="85" zoomScaleNormal="85" zoomScaleSheetLayoutView="85" zoomScalePageLayoutView="0" workbookViewId="0" topLeftCell="A5">
      <selection activeCell="A8" sqref="A8"/>
    </sheetView>
  </sheetViews>
  <sheetFormatPr defaultColWidth="9.140625" defaultRowHeight="12.75"/>
  <cols>
    <col min="1" max="1" width="27.140625" style="51" customWidth="1"/>
    <col min="2" max="2" width="51.28125" style="51" customWidth="1"/>
    <col min="3" max="3" width="20.421875" style="51" customWidth="1"/>
    <col min="4" max="16384" width="9.140625" style="51" customWidth="1"/>
  </cols>
  <sheetData>
    <row r="1" ht="18.75" hidden="1">
      <c r="B1" s="50" t="s">
        <v>269</v>
      </c>
    </row>
    <row r="2" ht="18.75" hidden="1">
      <c r="B2" s="50" t="s">
        <v>40</v>
      </c>
    </row>
    <row r="3" ht="18.75" hidden="1">
      <c r="B3" s="50" t="s">
        <v>39</v>
      </c>
    </row>
    <row r="4" ht="18.75" hidden="1">
      <c r="B4" s="50" t="s">
        <v>41</v>
      </c>
    </row>
    <row r="5" ht="18.75">
      <c r="B5" s="50" t="s">
        <v>427</v>
      </c>
    </row>
    <row r="6" ht="18.75">
      <c r="B6" s="50" t="s">
        <v>40</v>
      </c>
    </row>
    <row r="7" ht="18.75">
      <c r="B7" s="50" t="s">
        <v>39</v>
      </c>
    </row>
    <row r="8" ht="18.75">
      <c r="B8" s="50" t="s">
        <v>41</v>
      </c>
    </row>
    <row r="9" ht="18" customHeight="1">
      <c r="B9" s="50" t="s">
        <v>477</v>
      </c>
    </row>
    <row r="10" ht="18" customHeight="1">
      <c r="B10" s="50" t="s">
        <v>461</v>
      </c>
    </row>
    <row r="11" ht="16.5" customHeight="1">
      <c r="B11" s="50" t="s">
        <v>40</v>
      </c>
    </row>
    <row r="12" ht="17.25" customHeight="1">
      <c r="B12" s="50" t="s">
        <v>360</v>
      </c>
    </row>
    <row r="13" ht="15" customHeight="1">
      <c r="B13" s="50" t="s">
        <v>41</v>
      </c>
    </row>
    <row r="14" ht="18.75" customHeight="1">
      <c r="B14" s="50" t="s">
        <v>459</v>
      </c>
    </row>
    <row r="15" ht="16.5" customHeight="1">
      <c r="B15" s="50" t="s">
        <v>232</v>
      </c>
    </row>
    <row r="16" ht="18" customHeight="1">
      <c r="B16" s="50" t="s">
        <v>39</v>
      </c>
    </row>
    <row r="17" ht="15.75" customHeight="1">
      <c r="B17" s="50" t="s">
        <v>41</v>
      </c>
    </row>
    <row r="18" ht="17.25" customHeight="1">
      <c r="B18" s="50" t="s">
        <v>478</v>
      </c>
    </row>
    <row r="19" spans="1:3" ht="44.25" customHeight="1">
      <c r="A19" s="233" t="s">
        <v>412</v>
      </c>
      <c r="B19" s="233"/>
      <c r="C19" s="233"/>
    </row>
    <row r="20" spans="1:4" ht="17.25" customHeight="1">
      <c r="A20" s="232" t="s">
        <v>4</v>
      </c>
      <c r="B20" s="232" t="s">
        <v>5</v>
      </c>
      <c r="C20" s="232" t="s">
        <v>6</v>
      </c>
      <c r="D20" s="52"/>
    </row>
    <row r="21" spans="1:4" ht="15.75" customHeight="1">
      <c r="A21" s="232"/>
      <c r="B21" s="232"/>
      <c r="C21" s="232"/>
      <c r="D21" s="52"/>
    </row>
    <row r="22" spans="1:3" s="53" customFormat="1" ht="34.5" customHeight="1">
      <c r="A22" s="110" t="s">
        <v>7</v>
      </c>
      <c r="B22" s="111" t="s">
        <v>33</v>
      </c>
      <c r="C22" s="112">
        <f>C23+C24+C29+C30+C31+C32+C33+C34+C36</f>
        <v>8594700</v>
      </c>
    </row>
    <row r="23" spans="1:3" s="53" customFormat="1" ht="27" customHeight="1">
      <c r="A23" s="44" t="s">
        <v>8</v>
      </c>
      <c r="B23" s="45" t="s">
        <v>171</v>
      </c>
      <c r="C23" s="46">
        <v>3100000</v>
      </c>
    </row>
    <row r="24" spans="1:3" s="53" customFormat="1" ht="68.25" customHeight="1">
      <c r="A24" s="104" t="s">
        <v>34</v>
      </c>
      <c r="B24" s="105" t="s">
        <v>172</v>
      </c>
      <c r="C24" s="46">
        <v>2247400</v>
      </c>
    </row>
    <row r="25" spans="1:3" s="53" customFormat="1" ht="21.75" customHeight="1">
      <c r="A25" s="104" t="s">
        <v>28</v>
      </c>
      <c r="B25" s="105"/>
      <c r="C25" s="46"/>
    </row>
    <row r="26" spans="1:3" s="53" customFormat="1" ht="21.75" customHeight="1">
      <c r="A26" s="104" t="s">
        <v>29</v>
      </c>
      <c r="B26" s="105"/>
      <c r="C26" s="46"/>
    </row>
    <row r="27" spans="1:3" s="53" customFormat="1" ht="19.5" customHeight="1">
      <c r="A27" s="104" t="s">
        <v>30</v>
      </c>
      <c r="B27" s="105"/>
      <c r="C27" s="46"/>
    </row>
    <row r="28" spans="1:3" s="53" customFormat="1" ht="18.75" customHeight="1">
      <c r="A28" s="106" t="s">
        <v>32</v>
      </c>
      <c r="B28" s="105" t="s">
        <v>31</v>
      </c>
      <c r="C28" s="46"/>
    </row>
    <row r="29" spans="1:3" s="53" customFormat="1" ht="26.25" customHeight="1">
      <c r="A29" s="44" t="s">
        <v>9</v>
      </c>
      <c r="B29" s="45" t="s">
        <v>173</v>
      </c>
      <c r="C29" s="46">
        <v>90000</v>
      </c>
    </row>
    <row r="30" spans="1:3" s="53" customFormat="1" ht="92.25" customHeight="1">
      <c r="A30" s="44" t="s">
        <v>10</v>
      </c>
      <c r="B30" s="45" t="s">
        <v>175</v>
      </c>
      <c r="C30" s="46">
        <v>800000</v>
      </c>
    </row>
    <row r="31" spans="1:3" s="53" customFormat="1" ht="24" customHeight="1">
      <c r="A31" s="44" t="s">
        <v>11</v>
      </c>
      <c r="B31" s="45" t="s">
        <v>174</v>
      </c>
      <c r="C31" s="46">
        <v>2307000</v>
      </c>
    </row>
    <row r="32" spans="1:3" s="53" customFormat="1" ht="134.25" customHeight="1">
      <c r="A32" s="44" t="s">
        <v>323</v>
      </c>
      <c r="B32" s="45" t="s">
        <v>166</v>
      </c>
      <c r="C32" s="46">
        <v>900</v>
      </c>
    </row>
    <row r="33" spans="1:3" s="53" customFormat="1" ht="112.5" customHeight="1">
      <c r="A33" s="44" t="s">
        <v>12</v>
      </c>
      <c r="B33" s="42" t="s">
        <v>167</v>
      </c>
      <c r="C33" s="46">
        <v>33400</v>
      </c>
    </row>
    <row r="34" spans="1:3" s="53" customFormat="1" ht="126" customHeight="1">
      <c r="A34" s="44" t="s">
        <v>0</v>
      </c>
      <c r="B34" s="45" t="s">
        <v>170</v>
      </c>
      <c r="C34" s="46">
        <v>15000</v>
      </c>
    </row>
    <row r="35" spans="1:3" s="53" customFormat="1" ht="44.25" customHeight="1" hidden="1">
      <c r="A35" s="44" t="s">
        <v>1</v>
      </c>
      <c r="B35" s="45" t="s">
        <v>367</v>
      </c>
      <c r="C35" s="46">
        <v>0</v>
      </c>
    </row>
    <row r="36" spans="1:3" s="53" customFormat="1" ht="18.75" customHeight="1">
      <c r="A36" s="44" t="s">
        <v>338</v>
      </c>
      <c r="B36" s="45" t="s">
        <v>339</v>
      </c>
      <c r="C36" s="46">
        <v>1000</v>
      </c>
    </row>
    <row r="37" spans="1:3" s="57" customFormat="1" ht="23.25" customHeight="1">
      <c r="A37" s="54" t="s">
        <v>19</v>
      </c>
      <c r="B37" s="55" t="s">
        <v>20</v>
      </c>
      <c r="C37" s="56">
        <f>C38</f>
        <v>9606900</v>
      </c>
    </row>
    <row r="38" spans="1:3" s="57" customFormat="1" ht="55.5" customHeight="1">
      <c r="A38" s="48" t="s">
        <v>25</v>
      </c>
      <c r="B38" s="49" t="s">
        <v>24</v>
      </c>
      <c r="C38" s="46">
        <f>C39+C40+C41+C42+C45+C43+C44+C48+C46+C47</f>
        <v>9606900</v>
      </c>
    </row>
    <row r="39" spans="1:3" s="53" customFormat="1" ht="74.25" customHeight="1">
      <c r="A39" s="44" t="s">
        <v>289</v>
      </c>
      <c r="B39" s="45" t="s">
        <v>324</v>
      </c>
      <c r="C39" s="46">
        <v>7215900</v>
      </c>
    </row>
    <row r="40" spans="1:3" s="53" customFormat="1" ht="55.5" customHeight="1">
      <c r="A40" s="41" t="s">
        <v>325</v>
      </c>
      <c r="B40" s="42" t="s">
        <v>326</v>
      </c>
      <c r="C40" s="46">
        <v>2127400</v>
      </c>
    </row>
    <row r="41" spans="1:3" s="53" customFormat="1" ht="94.5" customHeight="1">
      <c r="A41" s="44" t="s">
        <v>291</v>
      </c>
      <c r="B41" s="45" t="s">
        <v>328</v>
      </c>
      <c r="C41" s="46">
        <f>247400-1400+13800</f>
        <v>259800</v>
      </c>
    </row>
    <row r="42" spans="1:3" s="53" customFormat="1" ht="51.75" customHeight="1">
      <c r="A42" s="44" t="s">
        <v>292</v>
      </c>
      <c r="B42" s="45" t="s">
        <v>169</v>
      </c>
      <c r="C42" s="46">
        <v>3800</v>
      </c>
    </row>
    <row r="43" spans="1:3" s="53" customFormat="1" ht="72.75" customHeight="1" hidden="1">
      <c r="A43" s="44" t="s">
        <v>311</v>
      </c>
      <c r="B43" s="45" t="s">
        <v>341</v>
      </c>
      <c r="C43" s="46">
        <v>0</v>
      </c>
    </row>
    <row r="44" spans="1:3" s="53" customFormat="1" ht="111.75" customHeight="1" hidden="1">
      <c r="A44" s="100" t="s">
        <v>365</v>
      </c>
      <c r="B44" s="102" t="s">
        <v>366</v>
      </c>
      <c r="C44" s="46">
        <v>0</v>
      </c>
    </row>
    <row r="45" spans="1:3" ht="36" customHeight="1" hidden="1">
      <c r="A45" s="100" t="s">
        <v>290</v>
      </c>
      <c r="B45" s="43" t="s">
        <v>168</v>
      </c>
      <c r="C45" s="64"/>
    </row>
    <row r="46" spans="1:3" ht="107.25" customHeight="1" hidden="1">
      <c r="A46" s="100" t="s">
        <v>362</v>
      </c>
      <c r="B46" s="43" t="s">
        <v>363</v>
      </c>
      <c r="C46" s="64">
        <v>0</v>
      </c>
    </row>
    <row r="47" spans="1:3" ht="94.5" customHeight="1" hidden="1">
      <c r="A47" s="100" t="s">
        <v>364</v>
      </c>
      <c r="B47" s="43" t="s">
        <v>327</v>
      </c>
      <c r="C47" s="64">
        <v>0</v>
      </c>
    </row>
    <row r="48" spans="1:3" ht="93.75" hidden="1">
      <c r="A48" s="100" t="s">
        <v>293</v>
      </c>
      <c r="B48" s="103" t="s">
        <v>337</v>
      </c>
      <c r="C48" s="64">
        <f>-2338605.43+2338605.43</f>
        <v>0</v>
      </c>
    </row>
    <row r="49" spans="1:3" s="53" customFormat="1" ht="20.25" customHeight="1">
      <c r="A49" s="113"/>
      <c r="B49" s="55" t="s">
        <v>22</v>
      </c>
      <c r="C49" s="56">
        <f>SUM(C37,C22)</f>
        <v>18201600</v>
      </c>
    </row>
    <row r="50" spans="1:3" s="53" customFormat="1" ht="20.25" customHeight="1">
      <c r="A50" s="113"/>
      <c r="B50" s="55"/>
      <c r="C50" s="56"/>
    </row>
    <row r="51" spans="1:3" ht="21.75" customHeight="1">
      <c r="A51" s="58" t="s">
        <v>38</v>
      </c>
      <c r="B51" s="59"/>
      <c r="C51" s="59"/>
    </row>
    <row r="52" spans="1:3" ht="18.75">
      <c r="A52" s="59" t="s">
        <v>23</v>
      </c>
      <c r="B52" s="59"/>
      <c r="C52" s="59"/>
    </row>
    <row r="53" spans="1:3" ht="18.75">
      <c r="A53" s="59" t="s">
        <v>3</v>
      </c>
      <c r="B53" s="59"/>
      <c r="C53" s="60" t="s">
        <v>476</v>
      </c>
    </row>
  </sheetData>
  <sheetProtection selectLockedCells="1" selectUnlockedCells="1"/>
  <mergeCells count="4">
    <mergeCell ref="A20:A21"/>
    <mergeCell ref="B20:B21"/>
    <mergeCell ref="C20:C21"/>
    <mergeCell ref="A19:C19"/>
  </mergeCells>
  <printOptions/>
  <pageMargins left="0.7874015748031497" right="0.1968503937007874" top="0.7874015748031497" bottom="0.7874015748031497" header="0.5118110236220472" footer="0.5118110236220472"/>
  <pageSetup horizontalDpi="300" verticalDpi="300" orientation="portrait" paperSize="9" scale="92" r:id="rId1"/>
  <headerFooter alignWithMargins="0">
    <oddHeader>&amp;CСтраница &amp;P</oddHeader>
  </headerFooter>
  <rowBreaks count="1" manualBreakCount="1">
    <brk id="32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18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5.28125" style="0" customWidth="1"/>
    <col min="2" max="2" width="36.8515625" style="0" customWidth="1"/>
    <col min="3" max="3" width="29.28125" style="0" customWidth="1"/>
    <col min="4" max="4" width="15.8515625" style="0" customWidth="1"/>
  </cols>
  <sheetData>
    <row r="1" spans="3:4" ht="18.75">
      <c r="C1" s="5" t="s">
        <v>440</v>
      </c>
      <c r="D1" s="5"/>
    </row>
    <row r="2" spans="3:4" ht="18.75">
      <c r="C2" s="279" t="s">
        <v>35</v>
      </c>
      <c r="D2" s="279"/>
    </row>
    <row r="3" spans="3:4" ht="18.75">
      <c r="C3" s="279" t="s">
        <v>23</v>
      </c>
      <c r="D3" s="279"/>
    </row>
    <row r="4" spans="3:4" ht="18.75">
      <c r="C4" s="5" t="s">
        <v>37</v>
      </c>
      <c r="D4" s="5"/>
    </row>
    <row r="5" spans="3:4" ht="19.5" customHeight="1">
      <c r="C5" s="205" t="s">
        <v>460</v>
      </c>
      <c r="D5" s="5"/>
    </row>
    <row r="6" spans="1:9" ht="56.25" customHeight="1">
      <c r="A6" s="284" t="s">
        <v>438</v>
      </c>
      <c r="B6" s="284"/>
      <c r="C6" s="284"/>
      <c r="D6" s="284"/>
      <c r="E6" s="12"/>
      <c r="F6" s="12"/>
      <c r="G6" s="12"/>
      <c r="H6" s="12"/>
      <c r="I6" s="12"/>
    </row>
    <row r="7" spans="1:4" ht="20.25" thickBot="1">
      <c r="A7" s="3"/>
      <c r="B7" s="21"/>
      <c r="C7" s="321" t="s">
        <v>432</v>
      </c>
      <c r="D7" s="322"/>
    </row>
    <row r="8" spans="1:4" ht="45" customHeight="1">
      <c r="A8" s="323" t="s">
        <v>385</v>
      </c>
      <c r="B8" s="324"/>
      <c r="C8" s="325"/>
      <c r="D8" s="192" t="s">
        <v>182</v>
      </c>
    </row>
    <row r="9" spans="1:4" ht="74.25" customHeight="1">
      <c r="A9" s="326" t="s">
        <v>433</v>
      </c>
      <c r="B9" s="327"/>
      <c r="C9" s="327"/>
      <c r="D9" s="193">
        <v>0</v>
      </c>
    </row>
    <row r="10" spans="1:4" ht="18.75" customHeight="1">
      <c r="A10" s="326" t="s">
        <v>183</v>
      </c>
      <c r="B10" s="327"/>
      <c r="C10" s="327"/>
      <c r="D10" s="193">
        <v>0</v>
      </c>
    </row>
    <row r="11" spans="1:4" ht="20.25" customHeight="1">
      <c r="A11" s="326" t="s">
        <v>184</v>
      </c>
      <c r="B11" s="328"/>
      <c r="C11" s="328"/>
      <c r="D11" s="193">
        <v>0</v>
      </c>
    </row>
    <row r="12" spans="1:4" ht="20.25" customHeight="1">
      <c r="A12" s="326" t="s">
        <v>185</v>
      </c>
      <c r="B12" s="328"/>
      <c r="C12" s="328"/>
      <c r="D12" s="193">
        <v>0</v>
      </c>
    </row>
    <row r="13" spans="1:4" ht="20.25" customHeight="1">
      <c r="A13" s="190"/>
      <c r="B13" s="70"/>
      <c r="C13" s="70"/>
      <c r="D13" s="20"/>
    </row>
    <row r="14" spans="1:4" ht="20.25" customHeight="1">
      <c r="A14" s="190"/>
      <c r="B14" s="70"/>
      <c r="C14" s="70"/>
      <c r="D14" s="20"/>
    </row>
    <row r="15" spans="2:3" ht="18" customHeight="1">
      <c r="B15" s="280"/>
      <c r="C15" s="280"/>
    </row>
    <row r="16" spans="1:9" ht="18.75">
      <c r="A16" s="2" t="s">
        <v>38</v>
      </c>
      <c r="B16" s="9"/>
      <c r="C16" s="9"/>
      <c r="D16" s="9"/>
      <c r="E16" s="9"/>
      <c r="F16" s="9"/>
      <c r="G16" s="7"/>
      <c r="H16" s="10"/>
      <c r="I16" s="10"/>
    </row>
    <row r="17" spans="1:9" ht="18.75">
      <c r="A17" s="8" t="s">
        <v>23</v>
      </c>
      <c r="B17" s="8"/>
      <c r="C17" s="8"/>
      <c r="D17" s="8"/>
      <c r="E17" s="8"/>
      <c r="F17" s="8"/>
      <c r="G17" s="8"/>
      <c r="H17" s="8"/>
      <c r="I17" s="8"/>
    </row>
    <row r="18" spans="1:6" ht="18.75">
      <c r="A18" s="6" t="s">
        <v>37</v>
      </c>
      <c r="B18" s="6"/>
      <c r="C18" s="6"/>
      <c r="D18" s="4" t="s">
        <v>322</v>
      </c>
      <c r="E18" s="4"/>
      <c r="F18" s="4"/>
    </row>
  </sheetData>
  <sheetProtection/>
  <mergeCells count="10">
    <mergeCell ref="C2:D2"/>
    <mergeCell ref="C3:D3"/>
    <mergeCell ref="A6:D6"/>
    <mergeCell ref="B15:C15"/>
    <mergeCell ref="C7:D7"/>
    <mergeCell ref="A8:C8"/>
    <mergeCell ref="A9:C9"/>
    <mergeCell ref="A10:C10"/>
    <mergeCell ref="A11:C11"/>
    <mergeCell ref="A12:C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H25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5.8515625" style="18" customWidth="1"/>
    <col min="2" max="2" width="13.7109375" style="18" customWidth="1"/>
    <col min="3" max="3" width="13.421875" style="18" customWidth="1"/>
    <col min="4" max="4" width="10.421875" style="18" customWidth="1"/>
    <col min="5" max="5" width="14.140625" style="18" customWidth="1"/>
    <col min="6" max="6" width="15.57421875" style="18" customWidth="1"/>
    <col min="7" max="7" width="5.421875" style="18" customWidth="1"/>
    <col min="8" max="8" width="10.00390625" style="18" customWidth="1"/>
    <col min="9" max="16384" width="9.140625" style="18" customWidth="1"/>
  </cols>
  <sheetData>
    <row r="1" spans="5:8" ht="18.75" customHeight="1">
      <c r="E1" s="279" t="s">
        <v>441</v>
      </c>
      <c r="F1" s="329"/>
      <c r="G1" s="329"/>
      <c r="H1" s="329"/>
    </row>
    <row r="2" spans="5:8" ht="18.75" customHeight="1">
      <c r="E2" s="279" t="s">
        <v>35</v>
      </c>
      <c r="F2" s="329"/>
      <c r="G2" s="329"/>
      <c r="H2" s="329"/>
    </row>
    <row r="3" spans="5:8" ht="18.75" customHeight="1">
      <c r="E3" s="279" t="s">
        <v>23</v>
      </c>
      <c r="F3" s="329"/>
      <c r="G3" s="329"/>
      <c r="H3" s="329"/>
    </row>
    <row r="4" spans="5:8" ht="18.75" customHeight="1">
      <c r="E4" s="279" t="s">
        <v>36</v>
      </c>
      <c r="F4" s="329"/>
      <c r="G4" s="329"/>
      <c r="H4" s="329"/>
    </row>
    <row r="5" spans="5:8" ht="18.75" customHeight="1">
      <c r="E5" s="235" t="s">
        <v>460</v>
      </c>
      <c r="F5" s="329"/>
      <c r="G5" s="329"/>
      <c r="H5" s="329"/>
    </row>
    <row r="6" spans="1:8" ht="42" customHeight="1">
      <c r="A6" s="284" t="s">
        <v>439</v>
      </c>
      <c r="B6" s="284"/>
      <c r="C6" s="284"/>
      <c r="D6" s="280"/>
      <c r="E6" s="280"/>
      <c r="F6" s="280"/>
      <c r="G6" s="280"/>
      <c r="H6" s="280"/>
    </row>
    <row r="7" spans="1:8" ht="40.5" customHeight="1">
      <c r="A7" s="285" t="s">
        <v>420</v>
      </c>
      <c r="B7" s="285"/>
      <c r="C7" s="285"/>
      <c r="D7" s="280"/>
      <c r="E7" s="280"/>
      <c r="F7" s="280"/>
      <c r="G7" s="280"/>
      <c r="H7" s="280"/>
    </row>
    <row r="8" spans="1:8" ht="10.5" customHeight="1">
      <c r="A8" s="13"/>
      <c r="B8" s="13"/>
      <c r="C8" s="13"/>
      <c r="D8" s="191"/>
      <c r="E8" s="191"/>
      <c r="F8" s="191"/>
      <c r="G8" s="191"/>
      <c r="H8" s="191"/>
    </row>
    <row r="9" spans="1:8" ht="14.25" customHeight="1" thickBot="1">
      <c r="A9" s="13"/>
      <c r="B9" s="13"/>
      <c r="C9" s="17"/>
      <c r="E9" s="330" t="s">
        <v>432</v>
      </c>
      <c r="F9" s="330"/>
      <c r="G9" s="330"/>
      <c r="H9" s="330"/>
    </row>
    <row r="10" spans="1:8" ht="55.5" customHeight="1" thickBot="1">
      <c r="A10" s="287" t="s">
        <v>155</v>
      </c>
      <c r="B10" s="289" t="s">
        <v>176</v>
      </c>
      <c r="C10" s="289" t="s">
        <v>387</v>
      </c>
      <c r="D10" s="331" t="s">
        <v>434</v>
      </c>
      <c r="E10" s="332" t="s">
        <v>389</v>
      </c>
      <c r="F10" s="333"/>
      <c r="G10" s="333"/>
      <c r="H10" s="334"/>
    </row>
    <row r="11" spans="1:8" ht="114.75" customHeight="1">
      <c r="A11" s="288"/>
      <c r="B11" s="290"/>
      <c r="C11" s="290"/>
      <c r="D11" s="293"/>
      <c r="E11" s="194" t="s">
        <v>388</v>
      </c>
      <c r="F11" s="338" t="s">
        <v>435</v>
      </c>
      <c r="G11" s="339"/>
      <c r="H11" s="195" t="s">
        <v>177</v>
      </c>
    </row>
    <row r="12" spans="1:8" ht="15.75" customHeight="1">
      <c r="A12" s="33" t="s">
        <v>178</v>
      </c>
      <c r="B12" s="34" t="s">
        <v>178</v>
      </c>
      <c r="C12" s="34" t="s">
        <v>178</v>
      </c>
      <c r="D12" s="34" t="s">
        <v>178</v>
      </c>
      <c r="E12" s="34" t="s">
        <v>178</v>
      </c>
      <c r="F12" s="296" t="s">
        <v>178</v>
      </c>
      <c r="G12" s="297"/>
      <c r="H12" s="35" t="s">
        <v>178</v>
      </c>
    </row>
    <row r="13" spans="1:8" ht="15.75" customHeight="1" thickBot="1">
      <c r="A13" s="36"/>
      <c r="B13" s="37"/>
      <c r="C13" s="38"/>
      <c r="D13" s="39"/>
      <c r="E13" s="39"/>
      <c r="F13" s="298"/>
      <c r="G13" s="299"/>
      <c r="H13" s="40"/>
    </row>
    <row r="14" spans="1:8" ht="12.75" customHeight="1">
      <c r="A14" s="26"/>
      <c r="B14" s="27"/>
      <c r="C14" s="26"/>
      <c r="D14" s="28"/>
      <c r="E14" s="28"/>
      <c r="F14" s="28"/>
      <c r="G14" s="28"/>
      <c r="H14" s="28"/>
    </row>
    <row r="15" spans="1:8" ht="56.25" customHeight="1">
      <c r="A15" s="285" t="s">
        <v>421</v>
      </c>
      <c r="B15" s="285"/>
      <c r="C15" s="285"/>
      <c r="D15" s="286"/>
      <c r="E15" s="286"/>
      <c r="F15" s="286"/>
      <c r="G15" s="286"/>
      <c r="H15" s="286"/>
    </row>
    <row r="16" spans="1:3" ht="9" customHeight="1">
      <c r="A16" s="13"/>
      <c r="B16" s="13"/>
      <c r="C16" s="17"/>
    </row>
    <row r="17" spans="1:8" ht="18.75" customHeight="1" thickBot="1">
      <c r="A17" s="13"/>
      <c r="B17" s="13"/>
      <c r="C17" s="17"/>
      <c r="E17" s="330" t="s">
        <v>432</v>
      </c>
      <c r="F17" s="330"/>
      <c r="G17" s="330"/>
      <c r="H17" s="330"/>
    </row>
    <row r="18" spans="1:8" ht="27.75" customHeight="1">
      <c r="A18" s="287" t="s">
        <v>436</v>
      </c>
      <c r="B18" s="289"/>
      <c r="C18" s="311"/>
      <c r="D18" s="311"/>
      <c r="E18" s="312"/>
      <c r="F18" s="300" t="s">
        <v>182</v>
      </c>
      <c r="G18" s="301"/>
      <c r="H18" s="302"/>
    </row>
    <row r="19" spans="1:8" ht="40.5" customHeight="1" thickBot="1">
      <c r="A19" s="340"/>
      <c r="B19" s="341"/>
      <c r="C19" s="341"/>
      <c r="D19" s="341"/>
      <c r="E19" s="342"/>
      <c r="F19" s="343"/>
      <c r="G19" s="344"/>
      <c r="H19" s="345"/>
    </row>
    <row r="20" spans="1:8" ht="46.5" customHeight="1" thickBot="1">
      <c r="A20" s="335" t="s">
        <v>437</v>
      </c>
      <c r="B20" s="336"/>
      <c r="C20" s="336"/>
      <c r="D20" s="336"/>
      <c r="E20" s="337"/>
      <c r="F20" s="309" t="s">
        <v>178</v>
      </c>
      <c r="G20" s="309"/>
      <c r="H20" s="310"/>
    </row>
    <row r="21" spans="1:8" ht="18.75" customHeight="1">
      <c r="A21" s="29"/>
      <c r="B21" s="11"/>
      <c r="C21" s="11"/>
      <c r="D21" s="11"/>
      <c r="E21" s="11"/>
      <c r="F21" s="30"/>
      <c r="G21" s="30"/>
      <c r="H21" s="30"/>
    </row>
    <row r="22" spans="1:6" ht="18.75" customHeight="1">
      <c r="A22" s="1"/>
      <c r="B22" s="14"/>
      <c r="C22" s="15"/>
      <c r="F22" s="19"/>
    </row>
    <row r="23" spans="1:3" ht="18.75">
      <c r="A23" s="7" t="s">
        <v>38</v>
      </c>
      <c r="B23" s="6"/>
      <c r="C23" s="6"/>
    </row>
    <row r="24" spans="1:3" ht="18" customHeight="1">
      <c r="A24" s="6" t="s">
        <v>23</v>
      </c>
      <c r="B24" s="6"/>
      <c r="C24" s="16"/>
    </row>
    <row r="25" spans="1:8" ht="18.75">
      <c r="A25" s="6" t="s">
        <v>37</v>
      </c>
      <c r="B25" s="6"/>
      <c r="H25" s="16" t="s">
        <v>322</v>
      </c>
    </row>
  </sheetData>
  <sheetProtection/>
  <mergeCells count="22">
    <mergeCell ref="A20:E20"/>
    <mergeCell ref="F20:H20"/>
    <mergeCell ref="F11:G11"/>
    <mergeCell ref="F12:G12"/>
    <mergeCell ref="F13:G13"/>
    <mergeCell ref="A15:H15"/>
    <mergeCell ref="E17:H17"/>
    <mergeCell ref="A18:E19"/>
    <mergeCell ref="F18:H19"/>
    <mergeCell ref="A7:H7"/>
    <mergeCell ref="E9:H9"/>
    <mergeCell ref="A10:A11"/>
    <mergeCell ref="B10:B11"/>
    <mergeCell ref="C10:C11"/>
    <mergeCell ref="D10:D11"/>
    <mergeCell ref="E10:H10"/>
    <mergeCell ref="E1:H1"/>
    <mergeCell ref="E2:H2"/>
    <mergeCell ref="E3:H3"/>
    <mergeCell ref="E4:H4"/>
    <mergeCell ref="E5:H5"/>
    <mergeCell ref="A6:H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46"/>
  <sheetViews>
    <sheetView view="pageBreakPreview" zoomScale="85" zoomScaleSheetLayoutView="85" zoomScalePageLayoutView="0" workbookViewId="0" topLeftCell="A11">
      <selection activeCell="B30" sqref="B30"/>
    </sheetView>
  </sheetViews>
  <sheetFormatPr defaultColWidth="9.140625" defaultRowHeight="12.75"/>
  <cols>
    <col min="1" max="1" width="27.00390625" style="51" customWidth="1"/>
    <col min="2" max="2" width="47.7109375" style="51" customWidth="1"/>
    <col min="3" max="3" width="19.421875" style="51" customWidth="1"/>
    <col min="4" max="16384" width="9.140625" style="51" customWidth="1"/>
  </cols>
  <sheetData>
    <row r="1" ht="18.75" hidden="1">
      <c r="B1" s="50" t="s">
        <v>236</v>
      </c>
    </row>
    <row r="2" ht="18.75" hidden="1">
      <c r="B2" s="50" t="s">
        <v>40</v>
      </c>
    </row>
    <row r="3" ht="18.75" hidden="1">
      <c r="B3" s="50" t="s">
        <v>39</v>
      </c>
    </row>
    <row r="4" ht="18.75" hidden="1">
      <c r="B4" s="50" t="s">
        <v>41</v>
      </c>
    </row>
    <row r="5" ht="18.75" hidden="1">
      <c r="B5" s="50" t="s">
        <v>244</v>
      </c>
    </row>
    <row r="6" ht="18.75" hidden="1">
      <c r="B6" s="50" t="s">
        <v>236</v>
      </c>
    </row>
    <row r="7" ht="18.75" hidden="1">
      <c r="B7" s="50" t="s">
        <v>40</v>
      </c>
    </row>
    <row r="8" ht="18.75" hidden="1">
      <c r="B8" s="50" t="s">
        <v>39</v>
      </c>
    </row>
    <row r="9" ht="18.75" hidden="1">
      <c r="B9" s="50" t="s">
        <v>41</v>
      </c>
    </row>
    <row r="10" ht="18.75" hidden="1">
      <c r="B10" s="50" t="s">
        <v>285</v>
      </c>
    </row>
    <row r="11" ht="18.75">
      <c r="B11" s="50" t="s">
        <v>428</v>
      </c>
    </row>
    <row r="12" ht="18.75">
      <c r="B12" s="50" t="s">
        <v>40</v>
      </c>
    </row>
    <row r="13" ht="18.75">
      <c r="B13" s="50" t="s">
        <v>39</v>
      </c>
    </row>
    <row r="14" ht="18.75">
      <c r="B14" s="50" t="s">
        <v>41</v>
      </c>
    </row>
    <row r="15" ht="18.75">
      <c r="B15" s="50" t="s">
        <v>477</v>
      </c>
    </row>
    <row r="16" spans="2:4" ht="15.75" customHeight="1">
      <c r="B16" s="235" t="s">
        <v>462</v>
      </c>
      <c r="C16" s="235"/>
      <c r="D16" s="235"/>
    </row>
    <row r="17" spans="2:4" ht="15.75" customHeight="1">
      <c r="B17" s="220" t="s">
        <v>361</v>
      </c>
      <c r="C17" s="220"/>
      <c r="D17" s="220"/>
    </row>
    <row r="18" spans="2:4" ht="15" customHeight="1">
      <c r="B18" s="235" t="s">
        <v>39</v>
      </c>
      <c r="C18" s="235"/>
      <c r="D18" s="235"/>
    </row>
    <row r="19" spans="2:4" ht="15.75" customHeight="1">
      <c r="B19" s="235" t="s">
        <v>41</v>
      </c>
      <c r="C19" s="235"/>
      <c r="D19" s="235"/>
    </row>
    <row r="20" spans="2:4" ht="18.75" customHeight="1">
      <c r="B20" s="235" t="s">
        <v>463</v>
      </c>
      <c r="C20" s="235"/>
      <c r="D20" s="235"/>
    </row>
    <row r="21" ht="17.25" customHeight="1">
      <c r="B21" s="50" t="s">
        <v>232</v>
      </c>
    </row>
    <row r="22" ht="15.75" customHeight="1">
      <c r="B22" s="50" t="s">
        <v>39</v>
      </c>
    </row>
    <row r="23" ht="18" customHeight="1">
      <c r="B23" s="50" t="s">
        <v>41</v>
      </c>
    </row>
    <row r="24" ht="19.5" customHeight="1">
      <c r="B24" s="50" t="s">
        <v>479</v>
      </c>
    </row>
    <row r="25" spans="1:3" ht="45.75" customHeight="1" thickBot="1">
      <c r="A25" s="234" t="s">
        <v>413</v>
      </c>
      <c r="B25" s="234"/>
      <c r="C25" s="234"/>
    </row>
    <row r="26" spans="1:4" ht="17.25" customHeight="1" thickBot="1">
      <c r="A26" s="232" t="s">
        <v>4</v>
      </c>
      <c r="B26" s="232" t="s">
        <v>5</v>
      </c>
      <c r="C26" s="232" t="s">
        <v>6</v>
      </c>
      <c r="D26" s="52"/>
    </row>
    <row r="27" spans="1:4" ht="9.75" customHeight="1" thickBot="1">
      <c r="A27" s="232"/>
      <c r="B27" s="232"/>
      <c r="C27" s="232"/>
      <c r="D27" s="52"/>
    </row>
    <row r="28" spans="1:3" s="53" customFormat="1" ht="24" customHeight="1" hidden="1">
      <c r="A28" s="44" t="s">
        <v>13</v>
      </c>
      <c r="B28" s="45" t="s">
        <v>14</v>
      </c>
      <c r="C28" s="46"/>
    </row>
    <row r="29" spans="1:3" s="53" customFormat="1" ht="24" customHeight="1" hidden="1">
      <c r="A29" s="44" t="s">
        <v>15</v>
      </c>
      <c r="B29" s="45" t="s">
        <v>16</v>
      </c>
      <c r="C29" s="101"/>
    </row>
    <row r="30" spans="1:3" s="53" customFormat="1" ht="24" customHeight="1" hidden="1">
      <c r="A30" s="44" t="s">
        <v>17</v>
      </c>
      <c r="B30" s="45" t="s">
        <v>18</v>
      </c>
      <c r="C30" s="101">
        <v>0</v>
      </c>
    </row>
    <row r="31" spans="1:3" s="57" customFormat="1" ht="31.5" customHeight="1">
      <c r="A31" s="54" t="s">
        <v>25</v>
      </c>
      <c r="B31" s="55" t="s">
        <v>299</v>
      </c>
      <c r="C31" s="56">
        <f>C32+C35+C36+C37+C40+C38+C39+C41+C42</f>
        <v>9606900</v>
      </c>
    </row>
    <row r="32" spans="1:3" s="53" customFormat="1" ht="77.25" customHeight="1">
      <c r="A32" s="44" t="s">
        <v>289</v>
      </c>
      <c r="B32" s="45" t="s">
        <v>329</v>
      </c>
      <c r="C32" s="46">
        <v>7215900</v>
      </c>
    </row>
    <row r="33" spans="1:3" s="53" customFormat="1" ht="58.5" customHeight="1" hidden="1">
      <c r="A33" s="44" t="s">
        <v>26</v>
      </c>
      <c r="B33" s="45" t="s">
        <v>27</v>
      </c>
      <c r="C33" s="46">
        <v>0</v>
      </c>
    </row>
    <row r="34" spans="1:3" s="53" customFormat="1" ht="34.5" customHeight="1" hidden="1">
      <c r="A34" s="44" t="s">
        <v>290</v>
      </c>
      <c r="B34" s="45" t="s">
        <v>2</v>
      </c>
      <c r="C34" s="46"/>
    </row>
    <row r="35" spans="1:3" s="53" customFormat="1" ht="75" customHeight="1">
      <c r="A35" s="41" t="s">
        <v>325</v>
      </c>
      <c r="B35" s="42" t="s">
        <v>330</v>
      </c>
      <c r="C35" s="46">
        <v>2127400</v>
      </c>
    </row>
    <row r="36" spans="1:3" s="53" customFormat="1" ht="92.25" customHeight="1">
      <c r="A36" s="44" t="s">
        <v>291</v>
      </c>
      <c r="B36" s="45" t="s">
        <v>21</v>
      </c>
      <c r="C36" s="46">
        <f>247400-1400+13800</f>
        <v>259800</v>
      </c>
    </row>
    <row r="37" spans="1:3" s="53" customFormat="1" ht="58.5" customHeight="1">
      <c r="A37" s="44" t="s">
        <v>292</v>
      </c>
      <c r="B37" s="45" t="s">
        <v>331</v>
      </c>
      <c r="C37" s="46">
        <v>3800</v>
      </c>
    </row>
    <row r="38" spans="1:3" s="53" customFormat="1" ht="76.5" customHeight="1" hidden="1">
      <c r="A38" s="44" t="s">
        <v>311</v>
      </c>
      <c r="B38" s="45" t="s">
        <v>341</v>
      </c>
      <c r="C38" s="46">
        <v>0</v>
      </c>
    </row>
    <row r="39" spans="1:3" s="53" customFormat="1" ht="114" customHeight="1" hidden="1">
      <c r="A39" s="100" t="s">
        <v>365</v>
      </c>
      <c r="B39" s="102" t="s">
        <v>366</v>
      </c>
      <c r="C39" s="46">
        <v>0</v>
      </c>
    </row>
    <row r="40" spans="1:3" ht="0.75" customHeight="1">
      <c r="A40" s="100" t="s">
        <v>290</v>
      </c>
      <c r="B40" s="43" t="s">
        <v>168</v>
      </c>
      <c r="C40" s="64">
        <v>0</v>
      </c>
    </row>
    <row r="41" spans="1:3" ht="150" hidden="1">
      <c r="A41" s="100" t="s">
        <v>362</v>
      </c>
      <c r="B41" s="43" t="s">
        <v>363</v>
      </c>
      <c r="C41" s="64">
        <v>0</v>
      </c>
    </row>
    <row r="42" spans="1:3" ht="112.5" customHeight="1" hidden="1">
      <c r="A42" s="100" t="s">
        <v>293</v>
      </c>
      <c r="B42" s="103" t="s">
        <v>337</v>
      </c>
      <c r="C42" s="64">
        <v>0</v>
      </c>
    </row>
    <row r="43" ht="17.25" customHeight="1"/>
    <row r="44" spans="1:3" ht="18.75">
      <c r="A44" s="58" t="s">
        <v>38</v>
      </c>
      <c r="B44" s="59"/>
      <c r="C44" s="59"/>
    </row>
    <row r="45" spans="1:3" ht="18.75">
      <c r="A45" s="59" t="s">
        <v>23</v>
      </c>
      <c r="B45" s="59"/>
      <c r="C45" s="59"/>
    </row>
    <row r="46" spans="1:3" ht="18.75">
      <c r="A46" s="59" t="s">
        <v>3</v>
      </c>
      <c r="B46" s="59"/>
      <c r="C46" s="60" t="s">
        <v>476</v>
      </c>
    </row>
  </sheetData>
  <sheetProtection/>
  <mergeCells count="8">
    <mergeCell ref="A26:A27"/>
    <mergeCell ref="B26:B27"/>
    <mergeCell ref="C26:C27"/>
    <mergeCell ref="A25:C25"/>
    <mergeCell ref="B16:D16"/>
    <mergeCell ref="B18:D18"/>
    <mergeCell ref="B19:D19"/>
    <mergeCell ref="B20:D2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109"/>
  <sheetViews>
    <sheetView view="pageBreakPreview" zoomScaleNormal="75" zoomScaleSheetLayoutView="100" zoomScalePageLayoutView="0" workbookViewId="0" topLeftCell="B11">
      <selection activeCell="B30" sqref="B30"/>
    </sheetView>
  </sheetViews>
  <sheetFormatPr defaultColWidth="9.140625" defaultRowHeight="12.75"/>
  <cols>
    <col min="1" max="1" width="2.140625" style="149" hidden="1" customWidth="1"/>
    <col min="2" max="2" width="5.140625" style="149" customWidth="1"/>
    <col min="3" max="3" width="40.28125" style="150" customWidth="1"/>
    <col min="4" max="4" width="9.00390625" style="175" customWidth="1"/>
    <col min="5" max="5" width="9.8515625" style="151" customWidth="1"/>
    <col min="6" max="6" width="19.28125" style="151" customWidth="1"/>
    <col min="7" max="7" width="9.140625" style="151" customWidth="1"/>
    <col min="8" max="8" width="17.00390625" style="151" bestFit="1" customWidth="1"/>
    <col min="9" max="16384" width="9.140625" style="151" customWidth="1"/>
  </cols>
  <sheetData>
    <row r="1" spans="4:6" ht="18.75" hidden="1">
      <c r="D1" s="235" t="s">
        <v>250</v>
      </c>
      <c r="E1" s="235"/>
      <c r="F1" s="235"/>
    </row>
    <row r="2" spans="4:6" ht="18.75" hidden="1">
      <c r="D2" s="235" t="s">
        <v>35</v>
      </c>
      <c r="E2" s="235"/>
      <c r="F2" s="235"/>
    </row>
    <row r="3" spans="4:6" ht="18.75" hidden="1">
      <c r="D3" s="235" t="s">
        <v>23</v>
      </c>
      <c r="E3" s="235"/>
      <c r="F3" s="235"/>
    </row>
    <row r="4" spans="4:6" ht="18.75" hidden="1">
      <c r="D4" s="235" t="s">
        <v>37</v>
      </c>
      <c r="E4" s="235"/>
      <c r="F4" s="235"/>
    </row>
    <row r="5" spans="4:6" ht="18.75" hidden="1">
      <c r="D5" s="235" t="s">
        <v>252</v>
      </c>
      <c r="E5" s="235"/>
      <c r="F5" s="235"/>
    </row>
    <row r="6" spans="4:6" ht="18.75" hidden="1">
      <c r="D6" s="235" t="s">
        <v>234</v>
      </c>
      <c r="E6" s="235"/>
      <c r="F6" s="235"/>
    </row>
    <row r="7" spans="4:6" ht="18.75" hidden="1">
      <c r="D7" s="235" t="s">
        <v>35</v>
      </c>
      <c r="E7" s="235"/>
      <c r="F7" s="235"/>
    </row>
    <row r="8" spans="4:6" ht="18.75" hidden="1">
      <c r="D8" s="235" t="s">
        <v>23</v>
      </c>
      <c r="E8" s="235"/>
      <c r="F8" s="235"/>
    </row>
    <row r="9" spans="4:6" ht="18.75" hidden="1">
      <c r="D9" s="235" t="s">
        <v>37</v>
      </c>
      <c r="E9" s="235"/>
      <c r="F9" s="235"/>
    </row>
    <row r="10" spans="4:6" ht="18.75" hidden="1">
      <c r="D10" s="235" t="s">
        <v>286</v>
      </c>
      <c r="E10" s="235"/>
      <c r="F10" s="235"/>
    </row>
    <row r="11" spans="4:6" ht="18.75">
      <c r="D11" s="235" t="s">
        <v>429</v>
      </c>
      <c r="E11" s="235"/>
      <c r="F11" s="235"/>
    </row>
    <row r="12" spans="4:6" ht="18.75">
      <c r="D12" s="235" t="s">
        <v>35</v>
      </c>
      <c r="E12" s="235"/>
      <c r="F12" s="235"/>
    </row>
    <row r="13" spans="4:6" ht="34.5" customHeight="1">
      <c r="D13" s="235" t="s">
        <v>23</v>
      </c>
      <c r="E13" s="235"/>
      <c r="F13" s="235"/>
    </row>
    <row r="14" spans="4:6" ht="18.75" customHeight="1">
      <c r="D14" s="235" t="s">
        <v>37</v>
      </c>
      <c r="E14" s="235"/>
      <c r="F14" s="235"/>
    </row>
    <row r="15" spans="4:6" ht="18.75" customHeight="1">
      <c r="D15" s="235" t="s">
        <v>480</v>
      </c>
      <c r="E15" s="235"/>
      <c r="F15" s="235"/>
    </row>
    <row r="16" spans="4:6" ht="18" customHeight="1">
      <c r="D16" s="235" t="s">
        <v>464</v>
      </c>
      <c r="E16" s="235"/>
      <c r="F16" s="235"/>
    </row>
    <row r="17" spans="4:6" ht="14.25" customHeight="1">
      <c r="D17" s="235" t="s">
        <v>343</v>
      </c>
      <c r="E17" s="235"/>
      <c r="F17" s="235"/>
    </row>
    <row r="18" spans="4:6" ht="35.25" customHeight="1">
      <c r="D18" s="235" t="s">
        <v>374</v>
      </c>
      <c r="E18" s="235"/>
      <c r="F18" s="235"/>
    </row>
    <row r="19" spans="4:6" ht="15" customHeight="1">
      <c r="D19" s="235" t="s">
        <v>37</v>
      </c>
      <c r="E19" s="235"/>
      <c r="F19" s="235"/>
    </row>
    <row r="20" spans="4:6" ht="17.25" customHeight="1">
      <c r="D20" s="235" t="s">
        <v>460</v>
      </c>
      <c r="E20" s="235"/>
      <c r="F20" s="235"/>
    </row>
    <row r="21" spans="4:6" ht="18" customHeight="1">
      <c r="D21" s="235" t="s">
        <v>233</v>
      </c>
      <c r="E21" s="235"/>
      <c r="F21" s="235"/>
    </row>
    <row r="22" spans="4:6" ht="33" customHeight="1">
      <c r="D22" s="235" t="s">
        <v>23</v>
      </c>
      <c r="E22" s="235"/>
      <c r="F22" s="235"/>
    </row>
    <row r="23" spans="4:6" ht="18" customHeight="1">
      <c r="D23" s="235" t="s">
        <v>37</v>
      </c>
      <c r="E23" s="235"/>
      <c r="F23" s="235"/>
    </row>
    <row r="24" spans="4:6" ht="18" customHeight="1">
      <c r="D24" s="235" t="s">
        <v>481</v>
      </c>
      <c r="E24" s="235"/>
      <c r="F24" s="235"/>
    </row>
    <row r="25" spans="1:6" s="153" customFormat="1" ht="88.5" customHeight="1">
      <c r="A25" s="152"/>
      <c r="B25" s="241" t="s">
        <v>414</v>
      </c>
      <c r="C25" s="241"/>
      <c r="D25" s="241"/>
      <c r="E25" s="241"/>
      <c r="F25" s="241"/>
    </row>
    <row r="26" spans="1:6" s="153" customFormat="1" ht="18.75">
      <c r="A26" s="152"/>
      <c r="B26" s="152"/>
      <c r="C26" s="154"/>
      <c r="D26" s="155"/>
      <c r="E26" s="155"/>
      <c r="F26" s="156" t="s">
        <v>42</v>
      </c>
    </row>
    <row r="27" spans="2:6" ht="18.75">
      <c r="B27" s="236" t="s">
        <v>43</v>
      </c>
      <c r="C27" s="236" t="s">
        <v>44</v>
      </c>
      <c r="D27" s="238" t="s">
        <v>45</v>
      </c>
      <c r="E27" s="239"/>
      <c r="F27" s="240" t="s">
        <v>6</v>
      </c>
    </row>
    <row r="28" spans="2:6" ht="37.5">
      <c r="B28" s="237"/>
      <c r="C28" s="237"/>
      <c r="D28" s="157" t="s">
        <v>47</v>
      </c>
      <c r="E28" s="157" t="s">
        <v>48</v>
      </c>
      <c r="F28" s="240"/>
    </row>
    <row r="29" spans="2:6" ht="18.75">
      <c r="B29" s="158">
        <v>1</v>
      </c>
      <c r="C29" s="158">
        <v>2</v>
      </c>
      <c r="D29" s="157">
        <v>3</v>
      </c>
      <c r="E29" s="157">
        <v>4</v>
      </c>
      <c r="F29" s="159" t="s">
        <v>135</v>
      </c>
    </row>
    <row r="30" spans="2:6" ht="28.5" customHeight="1">
      <c r="B30" s="160"/>
      <c r="C30" s="161" t="s">
        <v>54</v>
      </c>
      <c r="D30" s="129"/>
      <c r="E30" s="129"/>
      <c r="F30" s="127">
        <f>F31+F38+F40+F43+F46+F50+F53+F56+F58+F60+F63</f>
        <v>21519345.9</v>
      </c>
    </row>
    <row r="31" spans="2:6" ht="36.75" customHeight="1">
      <c r="B31" s="128" t="s">
        <v>56</v>
      </c>
      <c r="C31" s="128" t="s">
        <v>57</v>
      </c>
      <c r="D31" s="126" t="s">
        <v>59</v>
      </c>
      <c r="E31" s="126" t="s">
        <v>60</v>
      </c>
      <c r="F31" s="127">
        <f>F32+F34+F35+F36+F37+F33</f>
        <v>7268333</v>
      </c>
    </row>
    <row r="32" spans="2:6" ht="81.75" customHeight="1">
      <c r="B32" s="162"/>
      <c r="C32" s="131" t="s">
        <v>72</v>
      </c>
      <c r="D32" s="121" t="s">
        <v>59</v>
      </c>
      <c r="E32" s="121" t="s">
        <v>73</v>
      </c>
      <c r="F32" s="122">
        <f>'№5'!I45</f>
        <v>966846</v>
      </c>
    </row>
    <row r="33" spans="2:6" ht="112.5" customHeight="1">
      <c r="B33" s="162"/>
      <c r="C33" s="131" t="s">
        <v>61</v>
      </c>
      <c r="D33" s="121" t="s">
        <v>59</v>
      </c>
      <c r="E33" s="121" t="s">
        <v>62</v>
      </c>
      <c r="F33" s="122">
        <f>'№5'!I33</f>
        <v>200</v>
      </c>
    </row>
    <row r="34" spans="2:6" ht="150">
      <c r="B34" s="162"/>
      <c r="C34" s="131" t="s">
        <v>76</v>
      </c>
      <c r="D34" s="121" t="s">
        <v>59</v>
      </c>
      <c r="E34" s="121" t="s">
        <v>77</v>
      </c>
      <c r="F34" s="122">
        <f>'№5'!I50</f>
        <v>4605954</v>
      </c>
    </row>
    <row r="35" spans="2:6" ht="98.25" customHeight="1">
      <c r="B35" s="162"/>
      <c r="C35" s="209" t="s">
        <v>66</v>
      </c>
      <c r="D35" s="121" t="s">
        <v>59</v>
      </c>
      <c r="E35" s="121" t="s">
        <v>67</v>
      </c>
      <c r="F35" s="122">
        <f>'№5'!I39</f>
        <v>1800</v>
      </c>
    </row>
    <row r="36" spans="2:6" ht="18.75">
      <c r="B36" s="162"/>
      <c r="C36" s="131" t="s">
        <v>82</v>
      </c>
      <c r="D36" s="121" t="s">
        <v>59</v>
      </c>
      <c r="E36" s="121" t="s">
        <v>83</v>
      </c>
      <c r="F36" s="122">
        <f>'№5'!I71</f>
        <v>30000</v>
      </c>
    </row>
    <row r="37" spans="2:6" ht="37.5">
      <c r="B37" s="162"/>
      <c r="C37" s="131" t="s">
        <v>86</v>
      </c>
      <c r="D37" s="121" t="s">
        <v>59</v>
      </c>
      <c r="E37" s="121" t="s">
        <v>87</v>
      </c>
      <c r="F37" s="122">
        <f>'№5'!I76</f>
        <v>1663533</v>
      </c>
    </row>
    <row r="38" spans="2:6" ht="15.75" customHeight="1">
      <c r="B38" s="119" t="s">
        <v>89</v>
      </c>
      <c r="C38" s="124" t="s">
        <v>90</v>
      </c>
      <c r="D38" s="126" t="s">
        <v>73</v>
      </c>
      <c r="E38" s="126" t="s">
        <v>60</v>
      </c>
      <c r="F38" s="127">
        <f>F39</f>
        <v>469298</v>
      </c>
    </row>
    <row r="39" spans="2:6" ht="37.5">
      <c r="B39" s="162"/>
      <c r="C39" s="131" t="s">
        <v>91</v>
      </c>
      <c r="D39" s="121" t="s">
        <v>73</v>
      </c>
      <c r="E39" s="121" t="s">
        <v>62</v>
      </c>
      <c r="F39" s="122">
        <f>'№5'!I121</f>
        <v>469298</v>
      </c>
    </row>
    <row r="40" spans="2:6" ht="57.75" customHeight="1">
      <c r="B40" s="124" t="s">
        <v>92</v>
      </c>
      <c r="C40" s="124" t="s">
        <v>93</v>
      </c>
      <c r="D40" s="126" t="s">
        <v>62</v>
      </c>
      <c r="E40" s="126" t="s">
        <v>60</v>
      </c>
      <c r="F40" s="127">
        <f>F41+F42</f>
        <v>300000</v>
      </c>
    </row>
    <row r="41" spans="2:6" ht="17.25" customHeight="1">
      <c r="B41" s="162"/>
      <c r="C41" s="196" t="s">
        <v>443</v>
      </c>
      <c r="D41" s="121" t="s">
        <v>62</v>
      </c>
      <c r="E41" s="121" t="s">
        <v>94</v>
      </c>
      <c r="F41" s="122">
        <f>'№5'!I130</f>
        <v>200000</v>
      </c>
    </row>
    <row r="42" spans="2:6" ht="88.5" customHeight="1">
      <c r="B42" s="162"/>
      <c r="C42" s="196" t="s">
        <v>442</v>
      </c>
      <c r="D42" s="121" t="s">
        <v>62</v>
      </c>
      <c r="E42" s="121" t="s">
        <v>95</v>
      </c>
      <c r="F42" s="122">
        <f>'№5'!I136</f>
        <v>100000</v>
      </c>
    </row>
    <row r="43" spans="2:8" ht="19.5" customHeight="1">
      <c r="B43" s="119" t="s">
        <v>97</v>
      </c>
      <c r="C43" s="124" t="s">
        <v>98</v>
      </c>
      <c r="D43" s="126" t="s">
        <v>77</v>
      </c>
      <c r="E43" s="126" t="s">
        <v>60</v>
      </c>
      <c r="F43" s="127">
        <f>F44+F45</f>
        <v>2638779.84</v>
      </c>
      <c r="H43" s="163"/>
    </row>
    <row r="44" spans="2:8" ht="37.5">
      <c r="B44" s="162"/>
      <c r="C44" s="131" t="s">
        <v>99</v>
      </c>
      <c r="D44" s="121" t="s">
        <v>77</v>
      </c>
      <c r="E44" s="121" t="s">
        <v>94</v>
      </c>
      <c r="F44" s="122">
        <f>'№5'!I143</f>
        <v>2528779.84</v>
      </c>
      <c r="H44" s="163"/>
    </row>
    <row r="45" spans="2:8" ht="37.5">
      <c r="B45" s="162"/>
      <c r="C45" s="131" t="s">
        <v>102</v>
      </c>
      <c r="D45" s="121" t="s">
        <v>77</v>
      </c>
      <c r="E45" s="121" t="s">
        <v>103</v>
      </c>
      <c r="F45" s="122">
        <f>'№5'!I148</f>
        <v>110000</v>
      </c>
      <c r="H45" s="163"/>
    </row>
    <row r="46" spans="2:6" ht="37.5">
      <c r="B46" s="124" t="s">
        <v>104</v>
      </c>
      <c r="C46" s="124" t="s">
        <v>105</v>
      </c>
      <c r="D46" s="126" t="s">
        <v>106</v>
      </c>
      <c r="E46" s="126" t="s">
        <v>60</v>
      </c>
      <c r="F46" s="127">
        <f>F48+F49+F47</f>
        <v>1809353.68</v>
      </c>
    </row>
    <row r="47" spans="2:6" ht="16.5" customHeight="1">
      <c r="B47" s="162"/>
      <c r="C47" s="131" t="s">
        <v>238</v>
      </c>
      <c r="D47" s="121" t="s">
        <v>106</v>
      </c>
      <c r="E47" s="121" t="s">
        <v>59</v>
      </c>
      <c r="F47" s="122">
        <f>'№5'!I169</f>
        <v>10391.64</v>
      </c>
    </row>
    <row r="48" spans="2:6" ht="21.75" customHeight="1">
      <c r="B48" s="162"/>
      <c r="C48" s="131" t="s">
        <v>107</v>
      </c>
      <c r="D48" s="121" t="s">
        <v>106</v>
      </c>
      <c r="E48" s="121" t="s">
        <v>73</v>
      </c>
      <c r="F48" s="122">
        <f>'№5'!I170</f>
        <v>1221274.21</v>
      </c>
    </row>
    <row r="49" spans="2:6" ht="18.75">
      <c r="B49" s="124"/>
      <c r="C49" s="131" t="s">
        <v>109</v>
      </c>
      <c r="D49" s="121" t="s">
        <v>106</v>
      </c>
      <c r="E49" s="121" t="s">
        <v>62</v>
      </c>
      <c r="F49" s="122">
        <f>'№5'!I178</f>
        <v>577687.8300000001</v>
      </c>
    </row>
    <row r="50" spans="2:6" ht="16.5" customHeight="1">
      <c r="B50" s="124" t="s">
        <v>112</v>
      </c>
      <c r="C50" s="124" t="s">
        <v>113</v>
      </c>
      <c r="D50" s="126" t="s">
        <v>81</v>
      </c>
      <c r="E50" s="126" t="s">
        <v>60</v>
      </c>
      <c r="F50" s="127">
        <f>F52+F51</f>
        <v>30000</v>
      </c>
    </row>
    <row r="51" spans="2:6" ht="17.25" customHeight="1" hidden="1">
      <c r="B51" s="132"/>
      <c r="C51" s="132" t="s">
        <v>308</v>
      </c>
      <c r="D51" s="121" t="s">
        <v>81</v>
      </c>
      <c r="E51" s="121" t="s">
        <v>59</v>
      </c>
      <c r="F51" s="122">
        <v>0</v>
      </c>
    </row>
    <row r="52" spans="2:6" ht="18.75">
      <c r="B52" s="124"/>
      <c r="C52" s="132" t="s">
        <v>298</v>
      </c>
      <c r="D52" s="121" t="s">
        <v>81</v>
      </c>
      <c r="E52" s="121" t="s">
        <v>81</v>
      </c>
      <c r="F52" s="122">
        <f>'№5'!I206</f>
        <v>30000</v>
      </c>
    </row>
    <row r="53" spans="1:6" s="153" customFormat="1" ht="18.75" customHeight="1">
      <c r="A53" s="152"/>
      <c r="B53" s="124" t="s">
        <v>115</v>
      </c>
      <c r="C53" s="124" t="s">
        <v>444</v>
      </c>
      <c r="D53" s="126" t="s">
        <v>116</v>
      </c>
      <c r="E53" s="126" t="s">
        <v>60</v>
      </c>
      <c r="F53" s="127">
        <f>F54+F55</f>
        <v>8217310.149999999</v>
      </c>
    </row>
    <row r="54" spans="1:6" s="153" customFormat="1" ht="18.75">
      <c r="A54" s="152"/>
      <c r="B54" s="162"/>
      <c r="C54" s="131" t="s">
        <v>117</v>
      </c>
      <c r="D54" s="121" t="s">
        <v>116</v>
      </c>
      <c r="E54" s="121" t="s">
        <v>59</v>
      </c>
      <c r="F54" s="122">
        <f>'№5'!I212</f>
        <v>8160348.149999999</v>
      </c>
    </row>
    <row r="55" spans="2:6" ht="37.5">
      <c r="B55" s="162"/>
      <c r="C55" s="131" t="s">
        <v>122</v>
      </c>
      <c r="D55" s="121" t="s">
        <v>116</v>
      </c>
      <c r="E55" s="121" t="s">
        <v>77</v>
      </c>
      <c r="F55" s="122">
        <f>'№5'!I229</f>
        <v>56962</v>
      </c>
    </row>
    <row r="56" spans="2:6" ht="18.75" customHeight="1">
      <c r="B56" s="124" t="s">
        <v>123</v>
      </c>
      <c r="C56" s="124" t="s">
        <v>124</v>
      </c>
      <c r="D56" s="126" t="s">
        <v>95</v>
      </c>
      <c r="E56" s="126" t="s">
        <v>60</v>
      </c>
      <c r="F56" s="127">
        <f>F57</f>
        <v>134616</v>
      </c>
    </row>
    <row r="57" spans="2:6" ht="37.5">
      <c r="B57" s="162"/>
      <c r="C57" s="131" t="s">
        <v>125</v>
      </c>
      <c r="D57" s="121" t="s">
        <v>95</v>
      </c>
      <c r="E57" s="121" t="s">
        <v>62</v>
      </c>
      <c r="F57" s="122">
        <f>'№5'!I235</f>
        <v>134616</v>
      </c>
    </row>
    <row r="58" spans="2:6" ht="17.25" customHeight="1">
      <c r="B58" s="124" t="s">
        <v>128</v>
      </c>
      <c r="C58" s="124" t="s">
        <v>129</v>
      </c>
      <c r="D58" s="126" t="s">
        <v>83</v>
      </c>
      <c r="E58" s="126" t="s">
        <v>60</v>
      </c>
      <c r="F58" s="127">
        <f>F59</f>
        <v>649975.23</v>
      </c>
    </row>
    <row r="59" spans="2:6" ht="18.75">
      <c r="B59" s="164"/>
      <c r="C59" s="131" t="s">
        <v>130</v>
      </c>
      <c r="D59" s="121" t="s">
        <v>83</v>
      </c>
      <c r="E59" s="121" t="s">
        <v>59</v>
      </c>
      <c r="F59" s="122">
        <f>'№5'!I240</f>
        <v>649975.23</v>
      </c>
    </row>
    <row r="60" spans="2:6" ht="17.25" customHeight="1">
      <c r="B60" s="124" t="s">
        <v>132</v>
      </c>
      <c r="C60" s="124" t="s">
        <v>133</v>
      </c>
      <c r="D60" s="126" t="s">
        <v>103</v>
      </c>
      <c r="E60" s="126" t="s">
        <v>60</v>
      </c>
      <c r="F60" s="127">
        <f>F61</f>
        <v>0</v>
      </c>
    </row>
    <row r="61" spans="2:6" ht="37.5">
      <c r="B61" s="164"/>
      <c r="C61" s="131" t="s">
        <v>134</v>
      </c>
      <c r="D61" s="121" t="s">
        <v>103</v>
      </c>
      <c r="E61" s="121" t="s">
        <v>77</v>
      </c>
      <c r="F61" s="122">
        <f>'№5'!I264</f>
        <v>0</v>
      </c>
    </row>
    <row r="62" spans="2:7" ht="4.5" customHeight="1" hidden="1">
      <c r="B62" s="165"/>
      <c r="C62" s="165"/>
      <c r="D62" s="139"/>
      <c r="E62" s="139"/>
      <c r="F62" s="139"/>
      <c r="G62" s="139"/>
    </row>
    <row r="63" spans="2:7" ht="51" customHeight="1">
      <c r="B63" s="165" t="s">
        <v>188</v>
      </c>
      <c r="C63" s="124" t="s">
        <v>382</v>
      </c>
      <c r="D63" s="126">
        <v>13</v>
      </c>
      <c r="E63" s="126" t="s">
        <v>60</v>
      </c>
      <c r="F63" s="206">
        <f>F64</f>
        <v>1680</v>
      </c>
      <c r="G63" s="139"/>
    </row>
    <row r="64" spans="2:7" ht="56.25" customHeight="1">
      <c r="B64" s="165"/>
      <c r="C64" s="165" t="s">
        <v>378</v>
      </c>
      <c r="D64" s="121">
        <v>13</v>
      </c>
      <c r="E64" s="121" t="s">
        <v>59</v>
      </c>
      <c r="F64" s="166">
        <f>'№5'!I270</f>
        <v>1680</v>
      </c>
      <c r="G64" s="139"/>
    </row>
    <row r="65" spans="2:7" ht="42" customHeight="1">
      <c r="B65" s="165"/>
      <c r="C65" s="165"/>
      <c r="D65" s="121"/>
      <c r="E65" s="121"/>
      <c r="F65" s="166"/>
      <c r="G65" s="139"/>
    </row>
    <row r="66" spans="2:7" ht="14.25" customHeight="1">
      <c r="B66" s="165"/>
      <c r="C66" s="165"/>
      <c r="D66" s="139"/>
      <c r="E66" s="139"/>
      <c r="F66" s="139"/>
      <c r="G66" s="139"/>
    </row>
    <row r="67" spans="2:7" ht="18.75">
      <c r="B67" s="139"/>
      <c r="C67" s="235" t="s">
        <v>38</v>
      </c>
      <c r="D67" s="235"/>
      <c r="E67" s="235"/>
      <c r="F67" s="235"/>
      <c r="G67" s="139"/>
    </row>
    <row r="68" spans="2:6" ht="18.75">
      <c r="B68" s="167"/>
      <c r="C68" s="235" t="s">
        <v>23</v>
      </c>
      <c r="D68" s="235"/>
      <c r="E68" s="235"/>
      <c r="F68" s="61"/>
    </row>
    <row r="69" spans="2:6" ht="18.75">
      <c r="B69" s="168"/>
      <c r="C69" s="142" t="s">
        <v>37</v>
      </c>
      <c r="D69" s="169"/>
      <c r="E69" s="170"/>
      <c r="F69" s="171" t="s">
        <v>474</v>
      </c>
    </row>
    <row r="70" spans="2:6" ht="18.75">
      <c r="B70" s="168"/>
      <c r="D70" s="172"/>
      <c r="E70" s="173"/>
      <c r="F70" s="173"/>
    </row>
    <row r="71" ht="18.75">
      <c r="B71" s="174"/>
    </row>
    <row r="72" ht="18.75">
      <c r="B72" s="174"/>
    </row>
    <row r="73" ht="18.75">
      <c r="B73" s="174"/>
    </row>
    <row r="74" ht="18.75">
      <c r="B74" s="174"/>
    </row>
    <row r="75" ht="18.75">
      <c r="B75" s="174"/>
    </row>
    <row r="76" ht="18.75">
      <c r="B76" s="174"/>
    </row>
    <row r="77" ht="18.75">
      <c r="B77" s="174"/>
    </row>
    <row r="78" ht="18.75">
      <c r="B78" s="174"/>
    </row>
    <row r="79" ht="18.75">
      <c r="B79" s="174"/>
    </row>
    <row r="80" ht="18.75">
      <c r="B80" s="174"/>
    </row>
    <row r="81" ht="18.75">
      <c r="B81" s="174"/>
    </row>
    <row r="82" ht="18.75">
      <c r="B82" s="174"/>
    </row>
    <row r="83" ht="18.75">
      <c r="B83" s="174"/>
    </row>
    <row r="84" ht="18.75">
      <c r="B84" s="174"/>
    </row>
    <row r="85" ht="18.75">
      <c r="B85" s="174"/>
    </row>
    <row r="86" ht="18.75">
      <c r="B86" s="174"/>
    </row>
    <row r="87" ht="18.75">
      <c r="B87" s="174"/>
    </row>
    <row r="88" ht="18.75">
      <c r="B88" s="174"/>
    </row>
    <row r="89" ht="18.75">
      <c r="B89" s="174"/>
    </row>
    <row r="90" ht="18.75">
      <c r="B90" s="174"/>
    </row>
    <row r="91" ht="18.75">
      <c r="B91" s="174"/>
    </row>
    <row r="92" ht="18.75">
      <c r="B92" s="174"/>
    </row>
    <row r="93" ht="18.75">
      <c r="B93" s="174"/>
    </row>
    <row r="94" ht="18.75">
      <c r="B94" s="174"/>
    </row>
    <row r="95" ht="18.75">
      <c r="B95" s="174"/>
    </row>
    <row r="96" ht="18.75">
      <c r="B96" s="174"/>
    </row>
    <row r="97" ht="18.75">
      <c r="B97" s="174"/>
    </row>
    <row r="98" ht="18.75">
      <c r="B98" s="174"/>
    </row>
    <row r="99" ht="18.75">
      <c r="B99" s="174"/>
    </row>
    <row r="100" ht="18.75">
      <c r="B100" s="174"/>
    </row>
    <row r="101" ht="18.75">
      <c r="B101" s="174"/>
    </row>
    <row r="102" ht="18.75">
      <c r="B102" s="174"/>
    </row>
    <row r="103" ht="18.75">
      <c r="B103" s="174"/>
    </row>
    <row r="104" ht="18.75">
      <c r="B104" s="174"/>
    </row>
    <row r="105" ht="18.75">
      <c r="B105" s="174"/>
    </row>
    <row r="106" ht="18.75">
      <c r="B106" s="174"/>
    </row>
    <row r="107" ht="18.75">
      <c r="B107" s="174"/>
    </row>
    <row r="108" ht="18.75">
      <c r="B108" s="174"/>
    </row>
    <row r="109" ht="18.75">
      <c r="B109" s="174"/>
    </row>
  </sheetData>
  <sheetProtection/>
  <mergeCells count="31">
    <mergeCell ref="C68:E68"/>
    <mergeCell ref="D11:F11"/>
    <mergeCell ref="D12:F12"/>
    <mergeCell ref="D13:F13"/>
    <mergeCell ref="D16:F16"/>
    <mergeCell ref="D1:F1"/>
    <mergeCell ref="D2:F2"/>
    <mergeCell ref="D3:F3"/>
    <mergeCell ref="D4:F4"/>
    <mergeCell ref="D5:F5"/>
    <mergeCell ref="B27:B28"/>
    <mergeCell ref="C27:C28"/>
    <mergeCell ref="D27:E27"/>
    <mergeCell ref="F27:F28"/>
    <mergeCell ref="B25:F25"/>
    <mergeCell ref="D24:F24"/>
    <mergeCell ref="C67:F67"/>
    <mergeCell ref="D21:F21"/>
    <mergeCell ref="D22:F22"/>
    <mergeCell ref="D23:F23"/>
    <mergeCell ref="D17:F17"/>
    <mergeCell ref="D20:F20"/>
    <mergeCell ref="D8:F8"/>
    <mergeCell ref="D18:F18"/>
    <mergeCell ref="D9:F9"/>
    <mergeCell ref="D10:F10"/>
    <mergeCell ref="D19:F19"/>
    <mergeCell ref="D6:F6"/>
    <mergeCell ref="D7:F7"/>
    <mergeCell ref="D14:F14"/>
    <mergeCell ref="D15:F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44"/>
  <sheetViews>
    <sheetView view="pageBreakPreview" zoomScale="75" zoomScaleSheetLayoutView="75" workbookViewId="0" topLeftCell="B11">
      <selection activeCell="C17" sqref="C17"/>
    </sheetView>
  </sheetViews>
  <sheetFormatPr defaultColWidth="9.140625" defaultRowHeight="12.75"/>
  <cols>
    <col min="1" max="1" width="2.140625" style="149" hidden="1" customWidth="1"/>
    <col min="2" max="2" width="4.7109375" style="149" customWidth="1"/>
    <col min="3" max="3" width="43.57421875" style="150" customWidth="1"/>
    <col min="4" max="4" width="17.57421875" style="181" customWidth="1"/>
    <col min="5" max="5" width="7.57421875" style="151" customWidth="1"/>
    <col min="6" max="6" width="18.140625" style="140" customWidth="1"/>
    <col min="7" max="7" width="9.140625" style="151" customWidth="1"/>
    <col min="8" max="8" width="17.00390625" style="151" bestFit="1" customWidth="1"/>
    <col min="9" max="16384" width="9.140625" style="151" customWidth="1"/>
  </cols>
  <sheetData>
    <row r="1" spans="4:6" ht="18.75" hidden="1">
      <c r="D1" s="235" t="s">
        <v>249</v>
      </c>
      <c r="E1" s="235"/>
      <c r="F1" s="235"/>
    </row>
    <row r="2" spans="4:6" ht="18.75" hidden="1">
      <c r="D2" s="235" t="s">
        <v>35</v>
      </c>
      <c r="E2" s="235"/>
      <c r="F2" s="235"/>
    </row>
    <row r="3" spans="4:6" ht="18.75" hidden="1">
      <c r="D3" s="235" t="s">
        <v>23</v>
      </c>
      <c r="E3" s="235"/>
      <c r="F3" s="235"/>
    </row>
    <row r="4" spans="4:6" ht="18.75" hidden="1">
      <c r="D4" s="235" t="s">
        <v>37</v>
      </c>
      <c r="E4" s="235"/>
      <c r="F4" s="235"/>
    </row>
    <row r="5" spans="4:6" ht="18.75" hidden="1">
      <c r="D5" s="235" t="s">
        <v>253</v>
      </c>
      <c r="E5" s="235"/>
      <c r="F5" s="235"/>
    </row>
    <row r="6" spans="4:6" ht="60.75" customHeight="1" hidden="1">
      <c r="D6" s="235" t="s">
        <v>281</v>
      </c>
      <c r="E6" s="235"/>
      <c r="F6" s="235"/>
    </row>
    <row r="7" spans="4:6" ht="18.75" hidden="1">
      <c r="D7" s="235" t="s">
        <v>35</v>
      </c>
      <c r="E7" s="235"/>
      <c r="F7" s="235"/>
    </row>
    <row r="8" spans="4:6" ht="18.75" hidden="1">
      <c r="D8" s="235" t="s">
        <v>23</v>
      </c>
      <c r="E8" s="235"/>
      <c r="F8" s="235"/>
    </row>
    <row r="9" spans="4:6" ht="18.75" hidden="1">
      <c r="D9" s="235" t="s">
        <v>37</v>
      </c>
      <c r="E9" s="235"/>
      <c r="F9" s="235"/>
    </row>
    <row r="10" spans="4:6" ht="18.75" hidden="1">
      <c r="D10" s="235" t="s">
        <v>287</v>
      </c>
      <c r="E10" s="235"/>
      <c r="F10" s="235"/>
    </row>
    <row r="11" spans="4:6" ht="18.75">
      <c r="D11" s="235" t="s">
        <v>485</v>
      </c>
      <c r="E11" s="235"/>
      <c r="F11" s="235"/>
    </row>
    <row r="12" spans="4:6" ht="18.75">
      <c r="D12" s="235" t="s">
        <v>35</v>
      </c>
      <c r="E12" s="235"/>
      <c r="F12" s="235"/>
    </row>
    <row r="13" spans="4:6" ht="18.75">
      <c r="D13" s="235" t="s">
        <v>23</v>
      </c>
      <c r="E13" s="235"/>
      <c r="F13" s="235"/>
    </row>
    <row r="14" spans="4:6" ht="18.75">
      <c r="D14" s="235" t="s">
        <v>37</v>
      </c>
      <c r="E14" s="235"/>
      <c r="F14" s="235"/>
    </row>
    <row r="15" spans="4:6" ht="21.75" customHeight="1">
      <c r="D15" s="235" t="s">
        <v>491</v>
      </c>
      <c r="E15" s="235"/>
      <c r="F15" s="235"/>
    </row>
    <row r="16" spans="4:6" ht="19.5" customHeight="1">
      <c r="D16" s="235" t="s">
        <v>465</v>
      </c>
      <c r="E16" s="235"/>
      <c r="F16" s="235"/>
    </row>
    <row r="17" spans="4:6" ht="80.25" customHeight="1">
      <c r="D17" s="235" t="s">
        <v>466</v>
      </c>
      <c r="E17" s="235"/>
      <c r="F17" s="235"/>
    </row>
    <row r="18" spans="4:6" ht="17.25" customHeight="1">
      <c r="D18" s="235" t="s">
        <v>235</v>
      </c>
      <c r="E18" s="235"/>
      <c r="F18" s="235"/>
    </row>
    <row r="19" spans="4:6" ht="21.75" customHeight="1">
      <c r="D19" s="235" t="s">
        <v>23</v>
      </c>
      <c r="E19" s="235"/>
      <c r="F19" s="235"/>
    </row>
    <row r="20" spans="4:6" ht="20.25" customHeight="1">
      <c r="D20" s="235" t="s">
        <v>37</v>
      </c>
      <c r="E20" s="235"/>
      <c r="F20" s="235"/>
    </row>
    <row r="21" spans="4:6" ht="19.5" customHeight="1">
      <c r="D21" s="235" t="s">
        <v>492</v>
      </c>
      <c r="E21" s="235"/>
      <c r="F21" s="235"/>
    </row>
    <row r="22" spans="1:6" s="153" customFormat="1" ht="96.75" customHeight="1">
      <c r="A22" s="152"/>
      <c r="B22" s="152"/>
      <c r="C22" s="242" t="s">
        <v>415</v>
      </c>
      <c r="D22" s="242"/>
      <c r="E22" s="242"/>
      <c r="F22" s="242"/>
    </row>
    <row r="23" spans="1:6" s="153" customFormat="1" ht="21" customHeight="1">
      <c r="A23" s="152"/>
      <c r="B23" s="152"/>
      <c r="C23" s="154"/>
      <c r="D23" s="183"/>
      <c r="E23" s="155"/>
      <c r="F23" s="156" t="s">
        <v>42</v>
      </c>
    </row>
    <row r="24" spans="2:6" ht="18.75">
      <c r="B24" s="236" t="s">
        <v>43</v>
      </c>
      <c r="C24" s="236" t="s">
        <v>44</v>
      </c>
      <c r="D24" s="238" t="s">
        <v>45</v>
      </c>
      <c r="E24" s="246"/>
      <c r="F24" s="247" t="s">
        <v>6</v>
      </c>
    </row>
    <row r="25" spans="2:6" ht="56.25">
      <c r="B25" s="237"/>
      <c r="C25" s="237"/>
      <c r="D25" s="184" t="s">
        <v>49</v>
      </c>
      <c r="E25" s="185" t="s">
        <v>50</v>
      </c>
      <c r="F25" s="248"/>
    </row>
    <row r="26" spans="2:6" ht="18.75">
      <c r="B26" s="158">
        <v>1</v>
      </c>
      <c r="C26" s="158">
        <v>2</v>
      </c>
      <c r="D26" s="184" t="s">
        <v>227</v>
      </c>
      <c r="E26" s="185" t="s">
        <v>228</v>
      </c>
      <c r="F26" s="159" t="s">
        <v>135</v>
      </c>
    </row>
    <row r="27" spans="2:6" ht="18.75">
      <c r="B27" s="160"/>
      <c r="C27" s="161" t="s">
        <v>54</v>
      </c>
      <c r="D27" s="186"/>
      <c r="E27" s="130"/>
      <c r="F27" s="180">
        <f>F28+F44+F66+F70+F73+F82+F101+F105+F143+F150+F158+F148+F112+F124+F78</f>
        <v>21519345.900000002</v>
      </c>
    </row>
    <row r="28" spans="2:6" ht="61.5" customHeight="1">
      <c r="B28" s="162" t="s">
        <v>56</v>
      </c>
      <c r="C28" s="128" t="s">
        <v>445</v>
      </c>
      <c r="D28" s="179" t="s">
        <v>190</v>
      </c>
      <c r="E28" s="126"/>
      <c r="F28" s="180">
        <f>F29+F32</f>
        <v>6042098</v>
      </c>
    </row>
    <row r="29" spans="2:6" ht="56.25">
      <c r="B29" s="162"/>
      <c r="C29" s="147" t="s">
        <v>156</v>
      </c>
      <c r="D29" s="176" t="s">
        <v>191</v>
      </c>
      <c r="E29" s="121"/>
      <c r="F29" s="177">
        <f>F30</f>
        <v>966846</v>
      </c>
    </row>
    <row r="30" spans="2:6" ht="37.5">
      <c r="B30" s="162"/>
      <c r="C30" s="147" t="s">
        <v>63</v>
      </c>
      <c r="D30" s="176" t="s">
        <v>192</v>
      </c>
      <c r="E30" s="121"/>
      <c r="F30" s="177">
        <f>F31</f>
        <v>966846</v>
      </c>
    </row>
    <row r="31" spans="2:6" ht="132.75" customHeight="1">
      <c r="B31" s="162"/>
      <c r="C31" s="147" t="s">
        <v>74</v>
      </c>
      <c r="D31" s="176" t="s">
        <v>193</v>
      </c>
      <c r="E31" s="121" t="s">
        <v>75</v>
      </c>
      <c r="F31" s="177">
        <f>719700+247146</f>
        <v>966846</v>
      </c>
    </row>
    <row r="32" spans="2:6" ht="56.25">
      <c r="B32" s="162"/>
      <c r="C32" s="147" t="s">
        <v>158</v>
      </c>
      <c r="D32" s="176" t="s">
        <v>194</v>
      </c>
      <c r="E32" s="121"/>
      <c r="F32" s="177">
        <f>F33+F39+F37+F41</f>
        <v>5075252</v>
      </c>
    </row>
    <row r="33" spans="2:6" ht="35.25" customHeight="1">
      <c r="B33" s="162"/>
      <c r="C33" s="147" t="s">
        <v>63</v>
      </c>
      <c r="D33" s="176" t="s">
        <v>195</v>
      </c>
      <c r="E33" s="121"/>
      <c r="F33" s="177">
        <f>F34+F35+F36</f>
        <v>4602154</v>
      </c>
    </row>
    <row r="34" spans="2:6" ht="135" customHeight="1">
      <c r="B34" s="162"/>
      <c r="C34" s="147" t="s">
        <v>74</v>
      </c>
      <c r="D34" s="176" t="s">
        <v>195</v>
      </c>
      <c r="E34" s="121" t="s">
        <v>75</v>
      </c>
      <c r="F34" s="177">
        <f>3137100+1355054</f>
        <v>4492154</v>
      </c>
    </row>
    <row r="35" spans="2:6" ht="56.25">
      <c r="B35" s="162"/>
      <c r="C35" s="147" t="s">
        <v>64</v>
      </c>
      <c r="D35" s="176" t="s">
        <v>195</v>
      </c>
      <c r="E35" s="121" t="s">
        <v>65</v>
      </c>
      <c r="F35" s="177">
        <f>710000-710000</f>
        <v>0</v>
      </c>
    </row>
    <row r="36" spans="2:6" ht="18.75">
      <c r="B36" s="162"/>
      <c r="C36" s="147" t="s">
        <v>78</v>
      </c>
      <c r="D36" s="176" t="s">
        <v>195</v>
      </c>
      <c r="E36" s="121" t="s">
        <v>79</v>
      </c>
      <c r="F36" s="177">
        <v>110000</v>
      </c>
    </row>
    <row r="37" spans="2:6" ht="99.75" customHeight="1">
      <c r="B37" s="162"/>
      <c r="C37" s="197" t="s">
        <v>450</v>
      </c>
      <c r="D37" s="176" t="s">
        <v>196</v>
      </c>
      <c r="E37" s="121"/>
      <c r="F37" s="177">
        <f>F38</f>
        <v>259800</v>
      </c>
    </row>
    <row r="38" spans="2:6" ht="135.75" customHeight="1">
      <c r="B38" s="162"/>
      <c r="C38" s="147" t="s">
        <v>74</v>
      </c>
      <c r="D38" s="176" t="s">
        <v>196</v>
      </c>
      <c r="E38" s="121" t="s">
        <v>75</v>
      </c>
      <c r="F38" s="177">
        <f>247400-1400+13800</f>
        <v>259800</v>
      </c>
    </row>
    <row r="39" spans="2:6" ht="93.75">
      <c r="B39" s="162"/>
      <c r="C39" s="147" t="s">
        <v>80</v>
      </c>
      <c r="D39" s="176" t="s">
        <v>197</v>
      </c>
      <c r="E39" s="121"/>
      <c r="F39" s="177">
        <f>F40</f>
        <v>3800</v>
      </c>
    </row>
    <row r="40" spans="2:6" ht="56.25">
      <c r="B40" s="162"/>
      <c r="C40" s="147" t="s">
        <v>64</v>
      </c>
      <c r="D40" s="176" t="s">
        <v>197</v>
      </c>
      <c r="E40" s="121" t="s">
        <v>65</v>
      </c>
      <c r="F40" s="177">
        <v>3800</v>
      </c>
    </row>
    <row r="41" spans="2:6" ht="96.75" customHeight="1">
      <c r="B41" s="162"/>
      <c r="C41" s="197" t="s">
        <v>450</v>
      </c>
      <c r="D41" s="176" t="s">
        <v>230</v>
      </c>
      <c r="E41" s="121"/>
      <c r="F41" s="177">
        <f>F42+F43</f>
        <v>209498</v>
      </c>
    </row>
    <row r="42" spans="2:6" ht="135.75" customHeight="1">
      <c r="B42" s="162"/>
      <c r="C42" s="147" t="s">
        <v>74</v>
      </c>
      <c r="D42" s="176" t="s">
        <v>230</v>
      </c>
      <c r="E42" s="121" t="s">
        <v>75</v>
      </c>
      <c r="F42" s="177">
        <f>82600+126898-13800</f>
        <v>195698</v>
      </c>
    </row>
    <row r="43" spans="2:6" ht="55.5" customHeight="1">
      <c r="B43" s="162"/>
      <c r="C43" s="220" t="s">
        <v>64</v>
      </c>
      <c r="D43" s="176" t="s">
        <v>230</v>
      </c>
      <c r="E43" s="121" t="s">
        <v>65</v>
      </c>
      <c r="F43" s="177">
        <v>13800</v>
      </c>
    </row>
    <row r="44" spans="2:6" ht="82.5" customHeight="1">
      <c r="B44" s="162" t="s">
        <v>89</v>
      </c>
      <c r="C44" s="128" t="s">
        <v>446</v>
      </c>
      <c r="D44" s="179" t="s">
        <v>198</v>
      </c>
      <c r="E44" s="126"/>
      <c r="F44" s="180">
        <f>F58+F50+F55+F45+F48+F64</f>
        <v>662700</v>
      </c>
    </row>
    <row r="45" spans="2:6" ht="56.25">
      <c r="B45" s="164"/>
      <c r="C45" s="147" t="s">
        <v>393</v>
      </c>
      <c r="D45" s="176" t="s">
        <v>199</v>
      </c>
      <c r="E45" s="121"/>
      <c r="F45" s="177">
        <f>F46</f>
        <v>164000</v>
      </c>
    </row>
    <row r="46" spans="2:7" ht="62.25" customHeight="1">
      <c r="B46" s="164"/>
      <c r="C46" s="147" t="s">
        <v>294</v>
      </c>
      <c r="D46" s="176" t="s">
        <v>395</v>
      </c>
      <c r="E46" s="121"/>
      <c r="F46" s="177">
        <f>F47</f>
        <v>164000</v>
      </c>
      <c r="G46" s="139"/>
    </row>
    <row r="47" spans="2:7" ht="56.25">
      <c r="B47" s="164"/>
      <c r="C47" s="147" t="s">
        <v>64</v>
      </c>
      <c r="D47" s="132" t="s">
        <v>395</v>
      </c>
      <c r="E47" s="133">
        <v>200</v>
      </c>
      <c r="F47" s="177">
        <f>200000-36000</f>
        <v>164000</v>
      </c>
      <c r="G47" s="139"/>
    </row>
    <row r="48" spans="2:7" ht="1.5" customHeight="1" hidden="1">
      <c r="B48" s="164"/>
      <c r="C48" s="147" t="s">
        <v>296</v>
      </c>
      <c r="D48" s="132" t="s">
        <v>297</v>
      </c>
      <c r="E48" s="133"/>
      <c r="F48" s="177">
        <f>F49</f>
        <v>0</v>
      </c>
      <c r="G48" s="139"/>
    </row>
    <row r="49" spans="2:7" ht="1.5" customHeight="1" hidden="1">
      <c r="B49" s="164"/>
      <c r="C49" s="147" t="s">
        <v>157</v>
      </c>
      <c r="D49" s="132" t="s">
        <v>297</v>
      </c>
      <c r="E49" s="133">
        <v>200</v>
      </c>
      <c r="F49" s="177">
        <v>0</v>
      </c>
      <c r="G49" s="139"/>
    </row>
    <row r="50" spans="2:6" ht="28.5" customHeight="1">
      <c r="B50" s="162"/>
      <c r="C50" s="197" t="s">
        <v>448</v>
      </c>
      <c r="D50" s="176" t="s">
        <v>200</v>
      </c>
      <c r="E50" s="121"/>
      <c r="F50" s="177">
        <f>F51+F53</f>
        <v>300000</v>
      </c>
    </row>
    <row r="51" spans="2:6" ht="93.75">
      <c r="B51" s="162"/>
      <c r="C51" s="147" t="s">
        <v>231</v>
      </c>
      <c r="D51" s="176" t="s">
        <v>300</v>
      </c>
      <c r="E51" s="121"/>
      <c r="F51" s="177">
        <f>F52</f>
        <v>200000</v>
      </c>
    </row>
    <row r="52" spans="2:6" ht="56.25">
      <c r="B52" s="162"/>
      <c r="C52" s="147" t="s">
        <v>64</v>
      </c>
      <c r="D52" s="176" t="s">
        <v>256</v>
      </c>
      <c r="E52" s="121" t="s">
        <v>65</v>
      </c>
      <c r="F52" s="177">
        <v>200000</v>
      </c>
    </row>
    <row r="53" spans="2:6" ht="37.5">
      <c r="B53" s="162"/>
      <c r="C53" s="147" t="s">
        <v>96</v>
      </c>
      <c r="D53" s="176" t="s">
        <v>255</v>
      </c>
      <c r="E53" s="121"/>
      <c r="F53" s="177">
        <f>F54</f>
        <v>100000</v>
      </c>
    </row>
    <row r="54" spans="2:6" ht="56.25">
      <c r="B54" s="162"/>
      <c r="C54" s="147" t="s">
        <v>64</v>
      </c>
      <c r="D54" s="176" t="s">
        <v>255</v>
      </c>
      <c r="E54" s="121" t="s">
        <v>65</v>
      </c>
      <c r="F54" s="177">
        <v>100000</v>
      </c>
    </row>
    <row r="55" spans="2:8" ht="72" customHeight="1">
      <c r="B55" s="162"/>
      <c r="C55" s="197" t="s">
        <v>451</v>
      </c>
      <c r="D55" s="176" t="s">
        <v>201</v>
      </c>
      <c r="E55" s="121"/>
      <c r="F55" s="177">
        <f>F56</f>
        <v>10000</v>
      </c>
      <c r="H55" s="163"/>
    </row>
    <row r="56" spans="2:6" ht="81.75" customHeight="1">
      <c r="B56" s="162"/>
      <c r="C56" s="197" t="s">
        <v>451</v>
      </c>
      <c r="D56" s="176" t="s">
        <v>394</v>
      </c>
      <c r="E56" s="121"/>
      <c r="F56" s="177">
        <f>F57</f>
        <v>10000</v>
      </c>
    </row>
    <row r="57" spans="2:6" ht="56.25">
      <c r="B57" s="162"/>
      <c r="C57" s="197" t="s">
        <v>64</v>
      </c>
      <c r="D57" s="176" t="s">
        <v>394</v>
      </c>
      <c r="E57" s="121" t="s">
        <v>65</v>
      </c>
      <c r="F57" s="177">
        <v>10000</v>
      </c>
    </row>
    <row r="58" spans="2:6" ht="37.5">
      <c r="B58" s="162"/>
      <c r="C58" s="147" t="s">
        <v>88</v>
      </c>
      <c r="D58" s="176" t="s">
        <v>202</v>
      </c>
      <c r="E58" s="121"/>
      <c r="F58" s="177">
        <f>F59</f>
        <v>42000</v>
      </c>
    </row>
    <row r="59" spans="2:6" ht="37.5">
      <c r="B59" s="162"/>
      <c r="C59" s="147" t="s">
        <v>88</v>
      </c>
      <c r="D59" s="176" t="s">
        <v>396</v>
      </c>
      <c r="E59" s="121"/>
      <c r="F59" s="177">
        <f>F60+F62</f>
        <v>42000</v>
      </c>
    </row>
    <row r="60" spans="2:6" ht="56.25" hidden="1">
      <c r="B60" s="162"/>
      <c r="C60" s="147" t="s">
        <v>64</v>
      </c>
      <c r="D60" s="176" t="s">
        <v>257</v>
      </c>
      <c r="E60" s="121" t="s">
        <v>65</v>
      </c>
      <c r="F60" s="177">
        <f>21000+21000-42000</f>
        <v>0</v>
      </c>
    </row>
    <row r="61" spans="2:6" ht="56.25" hidden="1">
      <c r="B61" s="162"/>
      <c r="C61" s="147" t="s">
        <v>64</v>
      </c>
      <c r="D61" s="176" t="s">
        <v>257</v>
      </c>
      <c r="E61" s="121" t="s">
        <v>65</v>
      </c>
      <c r="F61" s="177">
        <f>42000-42000</f>
        <v>0</v>
      </c>
    </row>
    <row r="62" spans="2:6" ht="40.5" customHeight="1">
      <c r="B62" s="162"/>
      <c r="C62" s="147" t="s">
        <v>126</v>
      </c>
      <c r="D62" s="176" t="s">
        <v>396</v>
      </c>
      <c r="E62" s="121" t="s">
        <v>127</v>
      </c>
      <c r="F62" s="177">
        <f>42000</f>
        <v>42000</v>
      </c>
    </row>
    <row r="63" spans="2:6" ht="75.75" customHeight="1">
      <c r="B63" s="162"/>
      <c r="C63" s="197" t="s">
        <v>447</v>
      </c>
      <c r="D63" s="176" t="s">
        <v>397</v>
      </c>
      <c r="E63" s="121"/>
      <c r="F63" s="177">
        <f>F64</f>
        <v>146700</v>
      </c>
    </row>
    <row r="64" spans="2:6" ht="43.5" customHeight="1">
      <c r="B64" s="178"/>
      <c r="C64" s="147" t="s">
        <v>398</v>
      </c>
      <c r="D64" s="176" t="s">
        <v>354</v>
      </c>
      <c r="E64" s="121"/>
      <c r="F64" s="177">
        <f>F65</f>
        <v>146700</v>
      </c>
    </row>
    <row r="65" spans="2:6" ht="57" customHeight="1">
      <c r="B65" s="178"/>
      <c r="C65" s="147" t="s">
        <v>64</v>
      </c>
      <c r="D65" s="176" t="s">
        <v>354</v>
      </c>
      <c r="E65" s="121" t="s">
        <v>65</v>
      </c>
      <c r="F65" s="177">
        <f>296700-150000</f>
        <v>146700</v>
      </c>
    </row>
    <row r="66" spans="2:6" ht="56.25">
      <c r="B66" s="162" t="s">
        <v>92</v>
      </c>
      <c r="C66" s="124" t="s">
        <v>452</v>
      </c>
      <c r="D66" s="179" t="s">
        <v>203</v>
      </c>
      <c r="E66" s="126"/>
      <c r="F66" s="180">
        <f>F67</f>
        <v>30000</v>
      </c>
    </row>
    <row r="67" spans="2:6" ht="36.75" customHeight="1">
      <c r="B67" s="162"/>
      <c r="C67" s="132" t="s">
        <v>163</v>
      </c>
      <c r="D67" s="176" t="s">
        <v>204</v>
      </c>
      <c r="E67" s="121"/>
      <c r="F67" s="177">
        <f>F68</f>
        <v>30000</v>
      </c>
    </row>
    <row r="68" spans="2:6" ht="35.25" customHeight="1">
      <c r="B68" s="162"/>
      <c r="C68" s="132" t="s">
        <v>114</v>
      </c>
      <c r="D68" s="176" t="s">
        <v>399</v>
      </c>
      <c r="E68" s="121"/>
      <c r="F68" s="177">
        <f>F69</f>
        <v>30000</v>
      </c>
    </row>
    <row r="69" spans="2:6" ht="59.25" customHeight="1">
      <c r="B69" s="162"/>
      <c r="C69" s="132" t="s">
        <v>64</v>
      </c>
      <c r="D69" s="176" t="s">
        <v>399</v>
      </c>
      <c r="E69" s="121" t="s">
        <v>65</v>
      </c>
      <c r="F69" s="177">
        <v>30000</v>
      </c>
    </row>
    <row r="70" spans="2:7" ht="36" customHeight="1">
      <c r="B70" s="162" t="s">
        <v>97</v>
      </c>
      <c r="C70" s="128" t="s">
        <v>454</v>
      </c>
      <c r="D70" s="179" t="s">
        <v>205</v>
      </c>
      <c r="E70" s="126"/>
      <c r="F70" s="180">
        <f>F71</f>
        <v>134616</v>
      </c>
      <c r="G70" s="139"/>
    </row>
    <row r="71" spans="2:6" ht="93" customHeight="1">
      <c r="B71" s="162"/>
      <c r="C71" s="197" t="s">
        <v>455</v>
      </c>
      <c r="D71" s="176" t="s">
        <v>400</v>
      </c>
      <c r="E71" s="121"/>
      <c r="F71" s="177">
        <f>F72</f>
        <v>134616</v>
      </c>
    </row>
    <row r="72" spans="2:8" ht="35.25" customHeight="1">
      <c r="B72" s="162"/>
      <c r="C72" s="147" t="s">
        <v>126</v>
      </c>
      <c r="D72" s="176" t="s">
        <v>400</v>
      </c>
      <c r="E72" s="121" t="s">
        <v>127</v>
      </c>
      <c r="F72" s="177">
        <v>134616</v>
      </c>
      <c r="H72" s="163"/>
    </row>
    <row r="73" spans="2:8" ht="61.5" customHeight="1">
      <c r="B73" s="162" t="s">
        <v>104</v>
      </c>
      <c r="C73" s="128" t="s">
        <v>470</v>
      </c>
      <c r="D73" s="179" t="s">
        <v>206</v>
      </c>
      <c r="E73" s="126"/>
      <c r="F73" s="180">
        <f>F74+F76</f>
        <v>1000000</v>
      </c>
      <c r="H73" s="163"/>
    </row>
    <row r="74" spans="2:6" ht="42.75" customHeight="1">
      <c r="B74" s="162"/>
      <c r="C74" s="207" t="s">
        <v>471</v>
      </c>
      <c r="D74" s="176" t="s">
        <v>469</v>
      </c>
      <c r="E74" s="121"/>
      <c r="F74" s="177">
        <f>F75</f>
        <v>1000000</v>
      </c>
    </row>
    <row r="75" spans="2:6" ht="55.5" customHeight="1">
      <c r="B75" s="162"/>
      <c r="C75" s="147" t="s">
        <v>157</v>
      </c>
      <c r="D75" s="176" t="s">
        <v>207</v>
      </c>
      <c r="E75" s="121" t="s">
        <v>65</v>
      </c>
      <c r="F75" s="177">
        <f>800000+200000</f>
        <v>1000000</v>
      </c>
    </row>
    <row r="76" spans="2:6" ht="36.75" customHeight="1" hidden="1">
      <c r="B76" s="162"/>
      <c r="C76" s="147" t="s">
        <v>68</v>
      </c>
      <c r="D76" s="176" t="s">
        <v>229</v>
      </c>
      <c r="E76" s="121"/>
      <c r="F76" s="177">
        <f>F77</f>
        <v>0</v>
      </c>
    </row>
    <row r="77" spans="2:6" ht="35.25" customHeight="1" hidden="1">
      <c r="B77" s="162"/>
      <c r="C77" s="147" t="s">
        <v>69</v>
      </c>
      <c r="D77" s="176" t="s">
        <v>229</v>
      </c>
      <c r="E77" s="121" t="s">
        <v>70</v>
      </c>
      <c r="F77" s="177"/>
    </row>
    <row r="78" spans="1:6" s="153" customFormat="1" ht="37.5">
      <c r="A78" s="152"/>
      <c r="B78" s="162" t="s">
        <v>112</v>
      </c>
      <c r="C78" s="128" t="s">
        <v>401</v>
      </c>
      <c r="D78" s="179" t="s">
        <v>375</v>
      </c>
      <c r="E78" s="126"/>
      <c r="F78" s="180">
        <f>F79</f>
        <v>1680</v>
      </c>
    </row>
    <row r="79" spans="2:6" ht="56.25">
      <c r="B79" s="162"/>
      <c r="C79" s="197" t="s">
        <v>379</v>
      </c>
      <c r="D79" s="176" t="s">
        <v>376</v>
      </c>
      <c r="E79" s="121"/>
      <c r="F79" s="177">
        <f>F80</f>
        <v>1680</v>
      </c>
    </row>
    <row r="80" spans="2:6" ht="56.25">
      <c r="B80" s="162"/>
      <c r="C80" s="147" t="s">
        <v>380</v>
      </c>
      <c r="D80" s="176" t="s">
        <v>377</v>
      </c>
      <c r="E80" s="121"/>
      <c r="F80" s="177">
        <f>F81</f>
        <v>1680</v>
      </c>
    </row>
    <row r="81" spans="2:6" ht="34.5" customHeight="1">
      <c r="B81" s="162"/>
      <c r="C81" s="147" t="s">
        <v>381</v>
      </c>
      <c r="D81" s="176" t="s">
        <v>377</v>
      </c>
      <c r="E81" s="121" t="s">
        <v>384</v>
      </c>
      <c r="F81" s="177">
        <f>800+880</f>
        <v>1680</v>
      </c>
    </row>
    <row r="82" spans="2:6" ht="117.75" customHeight="1">
      <c r="B82" s="162" t="s">
        <v>115</v>
      </c>
      <c r="C82" s="128" t="s">
        <v>402</v>
      </c>
      <c r="D82" s="179" t="s">
        <v>208</v>
      </c>
      <c r="E82" s="126"/>
      <c r="F82" s="180">
        <f>F83+F93+F99</f>
        <v>8217310.149999999</v>
      </c>
    </row>
    <row r="83" spans="2:6" ht="18.75">
      <c r="B83" s="162"/>
      <c r="C83" s="147" t="s">
        <v>118</v>
      </c>
      <c r="D83" s="176" t="s">
        <v>209</v>
      </c>
      <c r="E83" s="121"/>
      <c r="F83" s="177">
        <f>F84+F86+F87+F88+F91+F89</f>
        <v>6660148.149999999</v>
      </c>
    </row>
    <row r="84" spans="2:6" ht="56.25">
      <c r="B84" s="162"/>
      <c r="C84" s="147" t="s">
        <v>119</v>
      </c>
      <c r="D84" s="176" t="s">
        <v>210</v>
      </c>
      <c r="E84" s="121"/>
      <c r="F84" s="177">
        <f>F85</f>
        <v>5702501.749999999</v>
      </c>
    </row>
    <row r="85" spans="2:6" ht="75">
      <c r="B85" s="162"/>
      <c r="C85" s="197" t="s">
        <v>449</v>
      </c>
      <c r="D85" s="176" t="s">
        <v>210</v>
      </c>
      <c r="E85" s="121" t="s">
        <v>120</v>
      </c>
      <c r="F85" s="177">
        <f>5870200-230000-1819098+2245715.42+934150-212230.03-1008589.24+880000-957646.4</f>
        <v>5702501.749999999</v>
      </c>
    </row>
    <row r="86" spans="2:6" ht="56.25" hidden="1">
      <c r="B86" s="162"/>
      <c r="C86" s="147" t="s">
        <v>284</v>
      </c>
      <c r="D86" s="176" t="s">
        <v>283</v>
      </c>
      <c r="E86" s="121" t="s">
        <v>120</v>
      </c>
      <c r="F86" s="177"/>
    </row>
    <row r="87" spans="2:6" ht="93.75" hidden="1">
      <c r="B87" s="162"/>
      <c r="C87" s="147" t="s">
        <v>260</v>
      </c>
      <c r="D87" s="176" t="s">
        <v>261</v>
      </c>
      <c r="E87" s="121" t="s">
        <v>120</v>
      </c>
      <c r="F87" s="177">
        <f>4511100-4511100</f>
        <v>0</v>
      </c>
    </row>
    <row r="88" spans="2:6" ht="93.75" hidden="1">
      <c r="B88" s="162"/>
      <c r="C88" s="147" t="s">
        <v>260</v>
      </c>
      <c r="D88" s="176" t="s">
        <v>262</v>
      </c>
      <c r="E88" s="121" t="s">
        <v>120</v>
      </c>
      <c r="F88" s="177"/>
    </row>
    <row r="89" spans="2:6" ht="37.5">
      <c r="B89" s="162"/>
      <c r="C89" s="230" t="s">
        <v>490</v>
      </c>
      <c r="D89" s="176" t="s">
        <v>489</v>
      </c>
      <c r="E89" s="121"/>
      <c r="F89" s="177">
        <f>F90</f>
        <v>957646.4</v>
      </c>
    </row>
    <row r="90" spans="2:6" ht="75">
      <c r="B90" s="162"/>
      <c r="C90" s="230" t="s">
        <v>449</v>
      </c>
      <c r="D90" s="176" t="s">
        <v>489</v>
      </c>
      <c r="E90" s="121" t="s">
        <v>120</v>
      </c>
      <c r="F90" s="177">
        <v>957646.4</v>
      </c>
    </row>
    <row r="91" spans="2:6" ht="141.75" customHeight="1">
      <c r="B91" s="162"/>
      <c r="C91" s="147" t="s">
        <v>424</v>
      </c>
      <c r="D91" s="176" t="s">
        <v>423</v>
      </c>
      <c r="E91" s="121"/>
      <c r="F91" s="177">
        <f>F92</f>
        <v>0</v>
      </c>
    </row>
    <row r="92" spans="2:6" ht="75">
      <c r="B92" s="162"/>
      <c r="C92" s="197" t="s">
        <v>449</v>
      </c>
      <c r="D92" s="176" t="s">
        <v>423</v>
      </c>
      <c r="E92" s="121" t="s">
        <v>120</v>
      </c>
      <c r="F92" s="177">
        <f>934150-934150</f>
        <v>0</v>
      </c>
    </row>
    <row r="93" spans="2:6" ht="18.75">
      <c r="B93" s="162"/>
      <c r="C93" s="147" t="s">
        <v>121</v>
      </c>
      <c r="D93" s="176" t="s">
        <v>211</v>
      </c>
      <c r="E93" s="121"/>
      <c r="F93" s="177">
        <f>F94+F96+F97</f>
        <v>1500200</v>
      </c>
    </row>
    <row r="94" spans="2:6" ht="56.25">
      <c r="B94" s="162"/>
      <c r="C94" s="147" t="s">
        <v>119</v>
      </c>
      <c r="D94" s="176" t="s">
        <v>212</v>
      </c>
      <c r="E94" s="121"/>
      <c r="F94" s="177">
        <f>F95</f>
        <v>1500200</v>
      </c>
    </row>
    <row r="95" spans="2:6" ht="75">
      <c r="B95" s="162"/>
      <c r="C95" s="197" t="s">
        <v>449</v>
      </c>
      <c r="D95" s="176" t="s">
        <v>212</v>
      </c>
      <c r="E95" s="121" t="s">
        <v>120</v>
      </c>
      <c r="F95" s="177">
        <f>1300200+200000</f>
        <v>1500200</v>
      </c>
    </row>
    <row r="96" spans="2:6" ht="93.75" hidden="1">
      <c r="B96" s="162"/>
      <c r="C96" s="147" t="s">
        <v>260</v>
      </c>
      <c r="D96" s="176" t="s">
        <v>263</v>
      </c>
      <c r="E96" s="121" t="s">
        <v>120</v>
      </c>
      <c r="F96" s="177">
        <f>500000-500000</f>
        <v>0</v>
      </c>
    </row>
    <row r="97" spans="2:6" ht="93.75" hidden="1">
      <c r="B97" s="162"/>
      <c r="C97" s="147" t="s">
        <v>260</v>
      </c>
      <c r="D97" s="176" t="s">
        <v>264</v>
      </c>
      <c r="E97" s="121" t="s">
        <v>120</v>
      </c>
      <c r="F97" s="177"/>
    </row>
    <row r="98" spans="2:6" ht="63" customHeight="1">
      <c r="B98" s="162"/>
      <c r="C98" s="197" t="s">
        <v>453</v>
      </c>
      <c r="D98" s="176" t="s">
        <v>213</v>
      </c>
      <c r="E98" s="121"/>
      <c r="F98" s="177">
        <f>F99</f>
        <v>56962</v>
      </c>
    </row>
    <row r="99" spans="2:6" ht="56.25">
      <c r="B99" s="162"/>
      <c r="C99" s="197" t="s">
        <v>453</v>
      </c>
      <c r="D99" s="176" t="s">
        <v>403</v>
      </c>
      <c r="E99" s="121"/>
      <c r="F99" s="177">
        <f>F100</f>
        <v>56962</v>
      </c>
    </row>
    <row r="100" spans="2:6" ht="75">
      <c r="B100" s="162"/>
      <c r="C100" s="197" t="s">
        <v>449</v>
      </c>
      <c r="D100" s="176" t="s">
        <v>403</v>
      </c>
      <c r="E100" s="121" t="s">
        <v>120</v>
      </c>
      <c r="F100" s="177">
        <f>100000-43038</f>
        <v>56962</v>
      </c>
    </row>
    <row r="101" spans="2:6" ht="35.25" customHeight="1">
      <c r="B101" s="164" t="s">
        <v>123</v>
      </c>
      <c r="C101" s="128" t="s">
        <v>404</v>
      </c>
      <c r="D101" s="179" t="s">
        <v>214</v>
      </c>
      <c r="E101" s="126"/>
      <c r="F101" s="180">
        <f>F103</f>
        <v>70000</v>
      </c>
    </row>
    <row r="102" spans="2:6" ht="36.75" customHeight="1">
      <c r="B102" s="164"/>
      <c r="C102" s="147" t="s">
        <v>131</v>
      </c>
      <c r="D102" s="176" t="s">
        <v>340</v>
      </c>
      <c r="E102" s="121"/>
      <c r="F102" s="177">
        <f>F103</f>
        <v>70000</v>
      </c>
    </row>
    <row r="103" spans="2:6" ht="37.5">
      <c r="B103" s="164"/>
      <c r="C103" s="147" t="s">
        <v>131</v>
      </c>
      <c r="D103" s="176" t="s">
        <v>259</v>
      </c>
      <c r="E103" s="121"/>
      <c r="F103" s="177">
        <f>F104</f>
        <v>70000</v>
      </c>
    </row>
    <row r="104" spans="2:6" ht="133.5" customHeight="1">
      <c r="B104" s="164"/>
      <c r="C104" s="147" t="s">
        <v>74</v>
      </c>
      <c r="D104" s="132" t="s">
        <v>259</v>
      </c>
      <c r="E104" s="133">
        <v>100</v>
      </c>
      <c r="F104" s="177">
        <v>70000</v>
      </c>
    </row>
    <row r="105" spans="2:6" ht="81" customHeight="1">
      <c r="B105" s="162" t="s">
        <v>128</v>
      </c>
      <c r="C105" s="128" t="s">
        <v>405</v>
      </c>
      <c r="D105" s="179" t="s">
        <v>215</v>
      </c>
      <c r="E105" s="126"/>
      <c r="F105" s="180">
        <f>F106</f>
        <v>2528779.84</v>
      </c>
    </row>
    <row r="106" spans="2:6" ht="131.25">
      <c r="B106" s="162"/>
      <c r="C106" s="197" t="s">
        <v>101</v>
      </c>
      <c r="D106" s="176" t="s">
        <v>216</v>
      </c>
      <c r="E106" s="121"/>
      <c r="F106" s="177">
        <f>F107+F108+F123</f>
        <v>2528779.84</v>
      </c>
    </row>
    <row r="107" spans="2:6" ht="50.25" customHeight="1">
      <c r="B107" s="162"/>
      <c r="C107" s="147" t="s">
        <v>64</v>
      </c>
      <c r="D107" s="176" t="s">
        <v>216</v>
      </c>
      <c r="E107" s="121" t="s">
        <v>65</v>
      </c>
      <c r="F107" s="177">
        <f>2247400+281379.84</f>
        <v>2528779.84</v>
      </c>
    </row>
    <row r="108" spans="2:6" ht="18.75" hidden="1">
      <c r="B108" s="162"/>
      <c r="C108" s="147" t="s">
        <v>78</v>
      </c>
      <c r="D108" s="176" t="s">
        <v>216</v>
      </c>
      <c r="E108" s="121" t="s">
        <v>79</v>
      </c>
      <c r="F108" s="177"/>
    </row>
    <row r="109" ht="18.75" hidden="1">
      <c r="B109" s="162" t="s">
        <v>123</v>
      </c>
    </row>
    <row r="110" ht="18.75" hidden="1">
      <c r="B110" s="162"/>
    </row>
    <row r="111" ht="18.75" hidden="1">
      <c r="B111" s="162"/>
    </row>
    <row r="112" spans="2:6" ht="58.5" customHeight="1" hidden="1">
      <c r="B112" s="162" t="s">
        <v>123</v>
      </c>
      <c r="C112" s="128" t="s">
        <v>270</v>
      </c>
      <c r="D112" s="179" t="s">
        <v>271</v>
      </c>
      <c r="E112" s="121"/>
      <c r="F112" s="180">
        <f>F113+F116+F121</f>
        <v>0</v>
      </c>
    </row>
    <row r="113" spans="2:6" ht="37.5" hidden="1">
      <c r="B113" s="162"/>
      <c r="C113" s="147" t="s">
        <v>272</v>
      </c>
      <c r="D113" s="176" t="s">
        <v>273</v>
      </c>
      <c r="E113" s="121"/>
      <c r="F113" s="177">
        <f>F114</f>
        <v>0</v>
      </c>
    </row>
    <row r="114" spans="2:6" ht="93.75" hidden="1">
      <c r="B114" s="162"/>
      <c r="C114" s="147" t="s">
        <v>274</v>
      </c>
      <c r="D114" s="176" t="s">
        <v>275</v>
      </c>
      <c r="E114" s="121"/>
      <c r="F114" s="177">
        <f>F115</f>
        <v>0</v>
      </c>
    </row>
    <row r="115" spans="2:6" ht="50.25" customHeight="1" hidden="1">
      <c r="B115" s="162"/>
      <c r="C115" s="147" t="s">
        <v>276</v>
      </c>
      <c r="D115" s="176" t="s">
        <v>275</v>
      </c>
      <c r="E115" s="121" t="s">
        <v>277</v>
      </c>
      <c r="F115" s="177">
        <v>0</v>
      </c>
    </row>
    <row r="116" spans="2:6" ht="37.5" hidden="1">
      <c r="B116" s="162"/>
      <c r="C116" s="147" t="s">
        <v>314</v>
      </c>
      <c r="D116" s="176" t="s">
        <v>315</v>
      </c>
      <c r="E116" s="121"/>
      <c r="F116" s="177">
        <v>0</v>
      </c>
    </row>
    <row r="117" spans="2:6" ht="95.25" customHeight="1" hidden="1">
      <c r="B117" s="162"/>
      <c r="C117" s="43" t="s">
        <v>312</v>
      </c>
      <c r="D117" s="176" t="s">
        <v>313</v>
      </c>
      <c r="E117" s="121"/>
      <c r="F117" s="177">
        <v>0</v>
      </c>
    </row>
    <row r="118" spans="2:6" ht="77.25" customHeight="1" hidden="1">
      <c r="B118" s="162"/>
      <c r="C118" s="147" t="s">
        <v>276</v>
      </c>
      <c r="D118" s="176" t="s">
        <v>313</v>
      </c>
      <c r="E118" s="121" t="s">
        <v>277</v>
      </c>
      <c r="F118" s="177">
        <v>0</v>
      </c>
    </row>
    <row r="119" spans="2:6" ht="117" customHeight="1" hidden="1">
      <c r="B119" s="162"/>
      <c r="C119" s="43" t="s">
        <v>318</v>
      </c>
      <c r="D119" s="176" t="s">
        <v>316</v>
      </c>
      <c r="E119" s="121"/>
      <c r="F119" s="177">
        <v>0</v>
      </c>
    </row>
    <row r="120" spans="2:6" ht="78" customHeight="1" hidden="1">
      <c r="B120" s="162"/>
      <c r="C120" s="147" t="s">
        <v>276</v>
      </c>
      <c r="D120" s="176" t="s">
        <v>316</v>
      </c>
      <c r="E120" s="121" t="s">
        <v>277</v>
      </c>
      <c r="F120" s="177">
        <v>0</v>
      </c>
    </row>
    <row r="121" spans="2:6" ht="119.25" customHeight="1" hidden="1">
      <c r="B121" s="162"/>
      <c r="C121" s="43" t="s">
        <v>319</v>
      </c>
      <c r="D121" s="176" t="s">
        <v>321</v>
      </c>
      <c r="E121" s="121"/>
      <c r="F121" s="177">
        <v>0</v>
      </c>
    </row>
    <row r="122" spans="2:6" ht="21.75" customHeight="1" hidden="1">
      <c r="B122" s="162"/>
      <c r="C122" s="43" t="s">
        <v>319</v>
      </c>
      <c r="D122" s="176" t="s">
        <v>320</v>
      </c>
      <c r="E122" s="121" t="s">
        <v>277</v>
      </c>
      <c r="F122" s="177">
        <v>0</v>
      </c>
    </row>
    <row r="123" spans="2:6" ht="32.25" customHeight="1" hidden="1">
      <c r="B123" s="162"/>
      <c r="C123" s="43" t="s">
        <v>78</v>
      </c>
      <c r="D123" s="176" t="s">
        <v>216</v>
      </c>
      <c r="E123" s="121" t="s">
        <v>79</v>
      </c>
      <c r="F123" s="177">
        <v>0</v>
      </c>
    </row>
    <row r="124" spans="2:6" ht="75" customHeight="1" hidden="1">
      <c r="B124" s="178" t="s">
        <v>123</v>
      </c>
      <c r="C124" s="128" t="s">
        <v>270</v>
      </c>
      <c r="D124" s="179" t="s">
        <v>271</v>
      </c>
      <c r="E124" s="121"/>
      <c r="F124" s="180">
        <f>F125+F127+F129+F131+F135+F141+F133+F137</f>
        <v>579975.23</v>
      </c>
    </row>
    <row r="125" spans="2:6" ht="169.5" customHeight="1" hidden="1">
      <c r="B125" s="178"/>
      <c r="C125" s="187" t="s">
        <v>347</v>
      </c>
      <c r="D125" s="176" t="s">
        <v>346</v>
      </c>
      <c r="E125" s="121"/>
      <c r="F125" s="177">
        <f>F126</f>
        <v>0</v>
      </c>
    </row>
    <row r="126" spans="2:6" ht="54.75" customHeight="1" hidden="1">
      <c r="B126" s="178"/>
      <c r="C126" s="132" t="s">
        <v>64</v>
      </c>
      <c r="D126" s="176" t="s">
        <v>346</v>
      </c>
      <c r="E126" s="121" t="s">
        <v>65</v>
      </c>
      <c r="F126" s="177">
        <v>0</v>
      </c>
    </row>
    <row r="127" spans="2:6" ht="169.5" customHeight="1" hidden="1">
      <c r="B127" s="178"/>
      <c r="C127" s="147" t="s">
        <v>342</v>
      </c>
      <c r="D127" s="176" t="s">
        <v>357</v>
      </c>
      <c r="E127" s="121"/>
      <c r="F127" s="177">
        <f>F128</f>
        <v>0</v>
      </c>
    </row>
    <row r="128" spans="2:6" ht="62.25" customHeight="1" hidden="1">
      <c r="B128" s="178"/>
      <c r="C128" s="43" t="s">
        <v>276</v>
      </c>
      <c r="D128" s="176" t="s">
        <v>357</v>
      </c>
      <c r="E128" s="121" t="s">
        <v>277</v>
      </c>
      <c r="F128" s="177">
        <v>0</v>
      </c>
    </row>
    <row r="129" spans="2:6" ht="170.25" customHeight="1" hidden="1">
      <c r="B129" s="178"/>
      <c r="C129" s="147" t="s">
        <v>342</v>
      </c>
      <c r="D129" s="176" t="s">
        <v>313</v>
      </c>
      <c r="E129" s="121"/>
      <c r="F129" s="177">
        <f>F130</f>
        <v>0</v>
      </c>
    </row>
    <row r="130" spans="2:6" ht="57" customHeight="1" hidden="1">
      <c r="B130" s="178"/>
      <c r="C130" s="43" t="s">
        <v>276</v>
      </c>
      <c r="D130" s="176" t="s">
        <v>313</v>
      </c>
      <c r="E130" s="121" t="s">
        <v>277</v>
      </c>
      <c r="F130" s="177">
        <f>54816300+1644500-56460800</f>
        <v>0</v>
      </c>
    </row>
    <row r="131" spans="2:6" ht="174.75" customHeight="1" hidden="1">
      <c r="B131" s="178"/>
      <c r="C131" s="43" t="s">
        <v>342</v>
      </c>
      <c r="D131" s="176" t="s">
        <v>345</v>
      </c>
      <c r="E131" s="121"/>
      <c r="F131" s="177">
        <f>F132</f>
        <v>0</v>
      </c>
    </row>
    <row r="132" spans="2:6" ht="58.5" customHeight="1" hidden="1">
      <c r="B132" s="178"/>
      <c r="C132" s="43" t="s">
        <v>276</v>
      </c>
      <c r="D132" s="176" t="s">
        <v>345</v>
      </c>
      <c r="E132" s="121"/>
      <c r="F132" s="177">
        <f>56460800-56460800</f>
        <v>0</v>
      </c>
    </row>
    <row r="133" spans="2:6" ht="172.5" customHeight="1" hidden="1">
      <c r="B133" s="178"/>
      <c r="C133" s="43" t="s">
        <v>342</v>
      </c>
      <c r="D133" s="176" t="s">
        <v>358</v>
      </c>
      <c r="E133" s="121"/>
      <c r="F133" s="177">
        <f>F134</f>
        <v>0</v>
      </c>
    </row>
    <row r="134" spans="2:6" ht="58.5" customHeight="1" hidden="1">
      <c r="B134" s="178"/>
      <c r="C134" s="43" t="s">
        <v>276</v>
      </c>
      <c r="D134" s="176" t="s">
        <v>358</v>
      </c>
      <c r="E134" s="121" t="s">
        <v>277</v>
      </c>
      <c r="F134" s="177">
        <v>0</v>
      </c>
    </row>
    <row r="135" spans="2:6" ht="173.25" customHeight="1" hidden="1">
      <c r="B135" s="178"/>
      <c r="C135" s="43" t="s">
        <v>342</v>
      </c>
      <c r="D135" s="176" t="s">
        <v>344</v>
      </c>
      <c r="E135" s="121"/>
      <c r="F135" s="177">
        <f>F136</f>
        <v>0</v>
      </c>
    </row>
    <row r="136" spans="2:6" ht="57" customHeight="1" hidden="1">
      <c r="B136" s="178"/>
      <c r="C136" s="43" t="s">
        <v>276</v>
      </c>
      <c r="D136" s="176" t="s">
        <v>344</v>
      </c>
      <c r="E136" s="121" t="s">
        <v>277</v>
      </c>
      <c r="F136" s="177">
        <f>25722200-9416558.46-16305641.54</f>
        <v>0</v>
      </c>
    </row>
    <row r="137" spans="2:6" ht="57" customHeight="1" hidden="1">
      <c r="B137" s="178"/>
      <c r="C137" s="43" t="s">
        <v>342</v>
      </c>
      <c r="D137" s="176" t="s">
        <v>359</v>
      </c>
      <c r="E137" s="121"/>
      <c r="F137" s="177">
        <f>F138</f>
        <v>0</v>
      </c>
    </row>
    <row r="138" spans="2:6" ht="60.75" customHeight="1" hidden="1">
      <c r="B138" s="178"/>
      <c r="C138" s="43" t="s">
        <v>276</v>
      </c>
      <c r="D138" s="176" t="s">
        <v>359</v>
      </c>
      <c r="E138" s="121" t="s">
        <v>277</v>
      </c>
      <c r="F138" s="177">
        <v>0</v>
      </c>
    </row>
    <row r="139" spans="1:6" s="153" customFormat="1" ht="78.75" customHeight="1">
      <c r="A139" s="152"/>
      <c r="B139" s="162" t="s">
        <v>132</v>
      </c>
      <c r="C139" s="204" t="s">
        <v>456</v>
      </c>
      <c r="D139" s="179" t="s">
        <v>271</v>
      </c>
      <c r="E139" s="126"/>
      <c r="F139" s="180">
        <f>F140</f>
        <v>579975.23</v>
      </c>
    </row>
    <row r="140" spans="2:6" ht="111.75" customHeight="1">
      <c r="B140" s="178"/>
      <c r="C140" s="43" t="s">
        <v>319</v>
      </c>
      <c r="D140" s="176" t="s">
        <v>321</v>
      </c>
      <c r="E140" s="121"/>
      <c r="F140" s="177">
        <f>F141</f>
        <v>579975.23</v>
      </c>
    </row>
    <row r="141" spans="2:6" ht="120.75" customHeight="1">
      <c r="B141" s="178"/>
      <c r="C141" s="43" t="s">
        <v>319</v>
      </c>
      <c r="D141" s="176" t="s">
        <v>320</v>
      </c>
      <c r="E141" s="121"/>
      <c r="F141" s="177">
        <f>F142</f>
        <v>579975.23</v>
      </c>
    </row>
    <row r="142" spans="2:6" ht="52.5" customHeight="1">
      <c r="B142" s="178"/>
      <c r="C142" s="203" t="s">
        <v>64</v>
      </c>
      <c r="D142" s="176" t="s">
        <v>320</v>
      </c>
      <c r="E142" s="121" t="s">
        <v>65</v>
      </c>
      <c r="F142" s="177">
        <f>200000+1432.17+5000+207190.03+10620+135733.03+20000</f>
        <v>579975.23</v>
      </c>
    </row>
    <row r="143" spans="2:6" ht="52.5" customHeight="1">
      <c r="B143" s="162" t="s">
        <v>188</v>
      </c>
      <c r="C143" s="128" t="s">
        <v>161</v>
      </c>
      <c r="D143" s="179" t="s">
        <v>217</v>
      </c>
      <c r="E143" s="126"/>
      <c r="F143" s="180">
        <f>F144</f>
        <v>1221274.21</v>
      </c>
    </row>
    <row r="144" spans="2:6" ht="42" customHeight="1">
      <c r="B144" s="162"/>
      <c r="C144" s="197" t="s">
        <v>108</v>
      </c>
      <c r="D144" s="176" t="s">
        <v>218</v>
      </c>
      <c r="E144" s="121"/>
      <c r="F144" s="177">
        <f>F145+F146</f>
        <v>1221274.21</v>
      </c>
    </row>
    <row r="145" spans="2:6" ht="54.75" customHeight="1">
      <c r="B145" s="162"/>
      <c r="C145" s="203" t="s">
        <v>64</v>
      </c>
      <c r="D145" s="176" t="s">
        <v>218</v>
      </c>
      <c r="E145" s="121" t="s">
        <v>65</v>
      </c>
      <c r="F145" s="177">
        <f>100000-14000-10620+1135973.19</f>
        <v>1211353.19</v>
      </c>
    </row>
    <row r="146" spans="2:6" ht="25.5" customHeight="1">
      <c r="B146" s="162"/>
      <c r="C146" s="218" t="s">
        <v>78</v>
      </c>
      <c r="D146" s="176" t="s">
        <v>218</v>
      </c>
      <c r="E146" s="121" t="s">
        <v>79</v>
      </c>
      <c r="F146" s="177">
        <v>9921.02</v>
      </c>
    </row>
    <row r="147" spans="2:6" ht="18.75" customHeight="1">
      <c r="B147" s="162" t="s">
        <v>457</v>
      </c>
      <c r="C147" s="128" t="s">
        <v>301</v>
      </c>
      <c r="D147" s="179" t="s">
        <v>302</v>
      </c>
      <c r="E147" s="126"/>
      <c r="F147" s="180">
        <f>F148</f>
        <v>10391.64</v>
      </c>
    </row>
    <row r="148" spans="2:6" ht="37.5">
      <c r="B148" s="162"/>
      <c r="C148" s="147" t="s">
        <v>239</v>
      </c>
      <c r="D148" s="176" t="s">
        <v>237</v>
      </c>
      <c r="E148" s="126"/>
      <c r="F148" s="177">
        <f>F149</f>
        <v>10391.64</v>
      </c>
    </row>
    <row r="149" spans="2:6" ht="56.25">
      <c r="B149" s="162"/>
      <c r="C149" s="147" t="s">
        <v>64</v>
      </c>
      <c r="D149" s="176" t="s">
        <v>237</v>
      </c>
      <c r="E149" s="121" t="s">
        <v>65</v>
      </c>
      <c r="F149" s="177">
        <f>8000+2391.64</f>
        <v>10391.64</v>
      </c>
    </row>
    <row r="150" spans="2:6" ht="18.75" customHeight="1">
      <c r="B150" s="162" t="s">
        <v>458</v>
      </c>
      <c r="C150" s="128" t="s">
        <v>162</v>
      </c>
      <c r="D150" s="179" t="s">
        <v>219</v>
      </c>
      <c r="E150" s="126"/>
      <c r="F150" s="180">
        <f>F151+F156+F153</f>
        <v>548567.8300000001</v>
      </c>
    </row>
    <row r="151" spans="2:6" ht="37.5" hidden="1">
      <c r="B151" s="162"/>
      <c r="C151" s="147" t="s">
        <v>110</v>
      </c>
      <c r="D151" s="176" t="s">
        <v>220</v>
      </c>
      <c r="E151" s="121"/>
      <c r="F151" s="177">
        <f>F152</f>
        <v>0</v>
      </c>
    </row>
    <row r="152" spans="2:6" ht="56.25" hidden="1">
      <c r="B152" s="162"/>
      <c r="C152" s="147" t="s">
        <v>64</v>
      </c>
      <c r="D152" s="176" t="s">
        <v>220</v>
      </c>
      <c r="E152" s="121" t="s">
        <v>65</v>
      </c>
      <c r="F152" s="177"/>
    </row>
    <row r="153" spans="2:6" ht="37.5">
      <c r="B153" s="162"/>
      <c r="C153" s="147" t="s">
        <v>280</v>
      </c>
      <c r="D153" s="176" t="s">
        <v>279</v>
      </c>
      <c r="E153" s="121"/>
      <c r="F153" s="177">
        <f>F155+F154</f>
        <v>12000</v>
      </c>
    </row>
    <row r="154" spans="2:6" ht="56.25">
      <c r="B154" s="162"/>
      <c r="C154" s="147" t="s">
        <v>64</v>
      </c>
      <c r="D154" s="176" t="s">
        <v>279</v>
      </c>
      <c r="E154" s="121" t="s">
        <v>65</v>
      </c>
      <c r="F154" s="177">
        <v>12000</v>
      </c>
    </row>
    <row r="155" spans="2:6" ht="18.75" hidden="1">
      <c r="B155" s="162"/>
      <c r="C155" s="147" t="s">
        <v>78</v>
      </c>
      <c r="D155" s="176" t="s">
        <v>279</v>
      </c>
      <c r="E155" s="121" t="s">
        <v>79</v>
      </c>
      <c r="F155" s="177"/>
    </row>
    <row r="156" spans="2:6" ht="56.25">
      <c r="B156" s="162"/>
      <c r="C156" s="147" t="s">
        <v>111</v>
      </c>
      <c r="D156" s="176" t="s">
        <v>221</v>
      </c>
      <c r="E156" s="121"/>
      <c r="F156" s="177">
        <f>F157</f>
        <v>536567.8300000001</v>
      </c>
    </row>
    <row r="157" spans="2:6" ht="56.25">
      <c r="B157" s="162"/>
      <c r="C157" s="147" t="s">
        <v>64</v>
      </c>
      <c r="D157" s="176" t="s">
        <v>221</v>
      </c>
      <c r="E157" s="121" t="s">
        <v>65</v>
      </c>
      <c r="F157" s="177">
        <f>378000-1432.17+160000</f>
        <v>536567.8300000001</v>
      </c>
    </row>
    <row r="158" spans="2:6" ht="55.5" customHeight="1">
      <c r="B158" s="162" t="s">
        <v>472</v>
      </c>
      <c r="C158" s="128" t="s">
        <v>165</v>
      </c>
      <c r="D158" s="179" t="s">
        <v>222</v>
      </c>
      <c r="E158" s="126"/>
      <c r="F158" s="180">
        <f>F181+F185+F167+F159+F188+F163+F191+F161+F165+F195+F170+F172+F173+F175+F179+F177</f>
        <v>471953</v>
      </c>
    </row>
    <row r="159" spans="2:6" ht="58.5" customHeight="1" hidden="1">
      <c r="B159" s="162"/>
      <c r="C159" s="147" t="s">
        <v>242</v>
      </c>
      <c r="D159" s="176" t="s">
        <v>241</v>
      </c>
      <c r="E159" s="121"/>
      <c r="F159" s="177">
        <f>F160</f>
        <v>0</v>
      </c>
    </row>
    <row r="160" spans="2:6" ht="39.75" customHeight="1" hidden="1">
      <c r="B160" s="162"/>
      <c r="C160" s="147" t="s">
        <v>69</v>
      </c>
      <c r="D160" s="176" t="s">
        <v>241</v>
      </c>
      <c r="E160" s="121" t="s">
        <v>70</v>
      </c>
      <c r="F160" s="177"/>
    </row>
    <row r="161" spans="2:6" ht="168" customHeight="1" hidden="1">
      <c r="B161" s="162"/>
      <c r="C161" s="147" t="s">
        <v>310</v>
      </c>
      <c r="D161" s="176" t="s">
        <v>309</v>
      </c>
      <c r="E161" s="121"/>
      <c r="F161" s="177">
        <f>F162</f>
        <v>0</v>
      </c>
    </row>
    <row r="162" spans="2:6" ht="39.75" customHeight="1" hidden="1">
      <c r="B162" s="162"/>
      <c r="C162" s="147" t="s">
        <v>69</v>
      </c>
      <c r="D162" s="176" t="s">
        <v>309</v>
      </c>
      <c r="E162" s="121" t="s">
        <v>277</v>
      </c>
      <c r="F162" s="177">
        <f>4695450-2101850-2593600+3000000-3000000</f>
        <v>0</v>
      </c>
    </row>
    <row r="163" spans="2:6" ht="96.75" customHeight="1" hidden="1">
      <c r="B163" s="162"/>
      <c r="C163" s="147" t="s">
        <v>189</v>
      </c>
      <c r="D163" s="176" t="s">
        <v>307</v>
      </c>
      <c r="E163" s="121"/>
      <c r="F163" s="177">
        <f>F164</f>
        <v>0</v>
      </c>
    </row>
    <row r="164" spans="2:6" ht="55.5" customHeight="1" hidden="1">
      <c r="B164" s="162"/>
      <c r="C164" s="147" t="s">
        <v>64</v>
      </c>
      <c r="D164" s="176" t="s">
        <v>307</v>
      </c>
      <c r="E164" s="121" t="s">
        <v>65</v>
      </c>
      <c r="F164" s="177">
        <v>0</v>
      </c>
    </row>
    <row r="165" spans="2:6" ht="61.5" customHeight="1" hidden="1">
      <c r="B165" s="162"/>
      <c r="C165" s="147" t="s">
        <v>242</v>
      </c>
      <c r="D165" s="176" t="s">
        <v>241</v>
      </c>
      <c r="E165" s="121"/>
      <c r="F165" s="177">
        <f>F166</f>
        <v>0</v>
      </c>
    </row>
    <row r="166" spans="2:6" ht="34.5" customHeight="1" hidden="1">
      <c r="B166" s="162"/>
      <c r="C166" s="147" t="s">
        <v>69</v>
      </c>
      <c r="D166" s="176" t="s">
        <v>241</v>
      </c>
      <c r="E166" s="121" t="s">
        <v>70</v>
      </c>
      <c r="F166" s="177">
        <v>0</v>
      </c>
    </row>
    <row r="167" spans="2:6" ht="37.5" hidden="1">
      <c r="B167" s="162"/>
      <c r="C167" s="147" t="s">
        <v>68</v>
      </c>
      <c r="D167" s="176" t="s">
        <v>240</v>
      </c>
      <c r="E167" s="121"/>
      <c r="F167" s="177">
        <f>F168</f>
        <v>0</v>
      </c>
    </row>
    <row r="168" spans="2:6" ht="18.75" hidden="1">
      <c r="B168" s="162"/>
      <c r="C168" s="147" t="s">
        <v>69</v>
      </c>
      <c r="D168" s="176" t="s">
        <v>240</v>
      </c>
      <c r="E168" s="121" t="s">
        <v>70</v>
      </c>
      <c r="F168" s="177">
        <v>0</v>
      </c>
    </row>
    <row r="169" spans="2:6" ht="39" customHeight="1" hidden="1">
      <c r="B169" s="162"/>
      <c r="C169" s="147" t="s">
        <v>68</v>
      </c>
      <c r="D169" s="176" t="s">
        <v>240</v>
      </c>
      <c r="E169" s="121"/>
      <c r="F169" s="177"/>
    </row>
    <row r="170" spans="2:6" ht="18.75" hidden="1">
      <c r="B170" s="162"/>
      <c r="C170" s="147" t="s">
        <v>69</v>
      </c>
      <c r="D170" s="176" t="s">
        <v>240</v>
      </c>
      <c r="E170" s="121" t="s">
        <v>70</v>
      </c>
      <c r="F170" s="177">
        <v>0</v>
      </c>
    </row>
    <row r="171" spans="2:6" ht="53.25" customHeight="1" hidden="1">
      <c r="B171" s="162"/>
      <c r="C171" s="147" t="s">
        <v>242</v>
      </c>
      <c r="D171" s="176" t="s">
        <v>241</v>
      </c>
      <c r="E171" s="121"/>
      <c r="F171" s="177"/>
    </row>
    <row r="172" spans="2:6" ht="57" customHeight="1" hidden="1">
      <c r="B172" s="162"/>
      <c r="C172" s="147" t="s">
        <v>69</v>
      </c>
      <c r="D172" s="176" t="s">
        <v>241</v>
      </c>
      <c r="E172" s="121" t="s">
        <v>70</v>
      </c>
      <c r="F172" s="177">
        <v>0</v>
      </c>
    </row>
    <row r="173" spans="2:6" ht="97.5" customHeight="1">
      <c r="B173" s="162"/>
      <c r="C173" s="147" t="s">
        <v>411</v>
      </c>
      <c r="D173" s="176" t="s">
        <v>307</v>
      </c>
      <c r="E173" s="121"/>
      <c r="F173" s="177">
        <f>F174</f>
        <v>113454</v>
      </c>
    </row>
    <row r="174" spans="2:6" ht="18" customHeight="1">
      <c r="B174" s="162"/>
      <c r="C174" s="147" t="s">
        <v>78</v>
      </c>
      <c r="D174" s="176" t="s">
        <v>307</v>
      </c>
      <c r="E174" s="121" t="s">
        <v>79</v>
      </c>
      <c r="F174" s="177">
        <f>84334+50000-20000-880</f>
        <v>113454</v>
      </c>
    </row>
    <row r="175" spans="2:6" ht="18" customHeight="1">
      <c r="B175" s="162"/>
      <c r="C175" s="189" t="s">
        <v>426</v>
      </c>
      <c r="D175" s="176" t="s">
        <v>425</v>
      </c>
      <c r="E175" s="121"/>
      <c r="F175" s="177">
        <f>F176</f>
        <v>0</v>
      </c>
    </row>
    <row r="176" spans="2:6" ht="18" customHeight="1">
      <c r="B176" s="162"/>
      <c r="C176" s="189" t="s">
        <v>78</v>
      </c>
      <c r="D176" s="176" t="s">
        <v>425</v>
      </c>
      <c r="E176" s="121" t="s">
        <v>79</v>
      </c>
      <c r="F176" s="177">
        <f>230000-230000</f>
        <v>0</v>
      </c>
    </row>
    <row r="177" spans="2:6" ht="56.25" customHeight="1">
      <c r="B177" s="162"/>
      <c r="C177" s="208" t="s">
        <v>242</v>
      </c>
      <c r="D177" s="176" t="s">
        <v>241</v>
      </c>
      <c r="E177" s="121"/>
      <c r="F177" s="177">
        <f>F178</f>
        <v>221459</v>
      </c>
    </row>
    <row r="178" spans="2:6" ht="18" customHeight="1">
      <c r="B178" s="162"/>
      <c r="C178" s="208" t="s">
        <v>69</v>
      </c>
      <c r="D178" s="176" t="s">
        <v>241</v>
      </c>
      <c r="E178" s="121" t="s">
        <v>70</v>
      </c>
      <c r="F178" s="177">
        <v>221459</v>
      </c>
    </row>
    <row r="179" spans="2:6" ht="35.25" customHeight="1">
      <c r="B179" s="162"/>
      <c r="C179" s="208" t="s">
        <v>68</v>
      </c>
      <c r="D179" s="176" t="s">
        <v>240</v>
      </c>
      <c r="E179" s="121"/>
      <c r="F179" s="177">
        <f>F180</f>
        <v>6840</v>
      </c>
    </row>
    <row r="180" spans="2:6" ht="18" customHeight="1">
      <c r="B180" s="162"/>
      <c r="C180" s="208" t="s">
        <v>69</v>
      </c>
      <c r="D180" s="176" t="s">
        <v>240</v>
      </c>
      <c r="E180" s="121" t="s">
        <v>70</v>
      </c>
      <c r="F180" s="177">
        <f>1800+5040</f>
        <v>6840</v>
      </c>
    </row>
    <row r="181" spans="2:6" ht="96.75" customHeight="1">
      <c r="B181" s="162"/>
      <c r="C181" s="147" t="s">
        <v>406</v>
      </c>
      <c r="D181" s="176" t="s">
        <v>225</v>
      </c>
      <c r="E181" s="121"/>
      <c r="F181" s="177">
        <f>F182</f>
        <v>200</v>
      </c>
    </row>
    <row r="182" spans="2:6" ht="37.5">
      <c r="B182" s="162"/>
      <c r="C182" s="147" t="s">
        <v>63</v>
      </c>
      <c r="D182" s="176" t="s">
        <v>226</v>
      </c>
      <c r="E182" s="121"/>
      <c r="F182" s="177">
        <f>F183+F184</f>
        <v>200</v>
      </c>
    </row>
    <row r="183" spans="2:6" ht="56.25">
      <c r="B183" s="162"/>
      <c r="C183" s="147" t="s">
        <v>64</v>
      </c>
      <c r="D183" s="176" t="s">
        <v>226</v>
      </c>
      <c r="E183" s="121" t="s">
        <v>65</v>
      </c>
      <c r="F183" s="177">
        <f>200-200</f>
        <v>0</v>
      </c>
    </row>
    <row r="184" spans="2:6" ht="27" customHeight="1">
      <c r="B184" s="162"/>
      <c r="C184" s="147" t="s">
        <v>78</v>
      </c>
      <c r="D184" s="176" t="s">
        <v>226</v>
      </c>
      <c r="E184" s="121" t="s">
        <v>79</v>
      </c>
      <c r="F184" s="177">
        <v>200</v>
      </c>
    </row>
    <row r="185" spans="2:6" ht="37.5">
      <c r="B185" s="162"/>
      <c r="C185" s="147" t="s">
        <v>84</v>
      </c>
      <c r="D185" s="176" t="s">
        <v>223</v>
      </c>
      <c r="E185" s="121"/>
      <c r="F185" s="177">
        <f>F187</f>
        <v>30000</v>
      </c>
    </row>
    <row r="186" spans="2:6" ht="18.75">
      <c r="B186" s="162"/>
      <c r="C186" s="147" t="s">
        <v>85</v>
      </c>
      <c r="D186" s="176" t="s">
        <v>224</v>
      </c>
      <c r="E186" s="121"/>
      <c r="F186" s="177">
        <f>F187</f>
        <v>30000</v>
      </c>
    </row>
    <row r="187" spans="2:6" ht="18" customHeight="1">
      <c r="B187" s="162"/>
      <c r="C187" s="147" t="s">
        <v>78</v>
      </c>
      <c r="D187" s="176" t="s">
        <v>224</v>
      </c>
      <c r="E187" s="121" t="s">
        <v>79</v>
      </c>
      <c r="F187" s="177">
        <v>30000</v>
      </c>
    </row>
    <row r="188" spans="2:6" ht="37.5" hidden="1">
      <c r="B188" s="162"/>
      <c r="C188" s="147" t="s">
        <v>246</v>
      </c>
      <c r="D188" s="176" t="s">
        <v>247</v>
      </c>
      <c r="E188" s="121"/>
      <c r="F188" s="177">
        <f>F190</f>
        <v>0</v>
      </c>
    </row>
    <row r="189" spans="2:6" ht="18.75" hidden="1">
      <c r="B189" s="162"/>
      <c r="C189" s="147" t="s">
        <v>303</v>
      </c>
      <c r="D189" s="176" t="s">
        <v>248</v>
      </c>
      <c r="E189" s="121"/>
      <c r="F189" s="177">
        <f>F190</f>
        <v>0</v>
      </c>
    </row>
    <row r="190" spans="2:6" ht="3.75" customHeight="1" hidden="1">
      <c r="B190" s="162"/>
      <c r="C190" s="147" t="s">
        <v>157</v>
      </c>
      <c r="D190" s="176" t="s">
        <v>248</v>
      </c>
      <c r="E190" s="121" t="s">
        <v>65</v>
      </c>
      <c r="F190" s="177">
        <v>0</v>
      </c>
    </row>
    <row r="191" spans="2:6" ht="56.25" hidden="1">
      <c r="B191" s="162"/>
      <c r="C191" s="147" t="s">
        <v>266</v>
      </c>
      <c r="D191" s="176" t="s">
        <v>267</v>
      </c>
      <c r="E191" s="121"/>
      <c r="F191" s="177">
        <f>F192</f>
        <v>0</v>
      </c>
    </row>
    <row r="192" spans="2:6" ht="56.25" hidden="1">
      <c r="B192" s="162"/>
      <c r="C192" s="147" t="s">
        <v>266</v>
      </c>
      <c r="D192" s="176" t="s">
        <v>268</v>
      </c>
      <c r="E192" s="121"/>
      <c r="F192" s="177">
        <f>F193</f>
        <v>0</v>
      </c>
    </row>
    <row r="193" spans="2:6" ht="56.25" hidden="1">
      <c r="B193" s="162"/>
      <c r="C193" s="147" t="s">
        <v>64</v>
      </c>
      <c r="D193" s="176" t="s">
        <v>265</v>
      </c>
      <c r="E193" s="121" t="s">
        <v>65</v>
      </c>
      <c r="F193" s="177"/>
    </row>
    <row r="194" spans="2:6" ht="18.75" hidden="1">
      <c r="B194" s="162"/>
      <c r="C194" s="147"/>
      <c r="D194" s="176"/>
      <c r="E194" s="121"/>
      <c r="F194" s="177"/>
    </row>
    <row r="195" spans="2:6" ht="61.5" customHeight="1" hidden="1">
      <c r="B195" s="162"/>
      <c r="C195" s="147" t="s">
        <v>353</v>
      </c>
      <c r="D195" s="176" t="s">
        <v>351</v>
      </c>
      <c r="E195" s="121"/>
      <c r="F195" s="177">
        <f>F196+F199</f>
        <v>100000</v>
      </c>
    </row>
    <row r="196" spans="2:6" ht="57" customHeight="1" hidden="1">
      <c r="B196" s="162"/>
      <c r="C196" s="147" t="s">
        <v>266</v>
      </c>
      <c r="D196" s="176" t="s">
        <v>352</v>
      </c>
      <c r="E196" s="121"/>
      <c r="F196" s="177">
        <f>F197</f>
        <v>0</v>
      </c>
    </row>
    <row r="197" spans="2:6" ht="56.25" hidden="1">
      <c r="B197" s="162"/>
      <c r="C197" s="147" t="s">
        <v>64</v>
      </c>
      <c r="D197" s="176" t="s">
        <v>352</v>
      </c>
      <c r="E197" s="121" t="s">
        <v>65</v>
      </c>
      <c r="F197" s="177">
        <f>10000-10000</f>
        <v>0</v>
      </c>
    </row>
    <row r="198" spans="2:6" ht="54" customHeight="1">
      <c r="B198" s="162"/>
      <c r="C198" s="197" t="s">
        <v>353</v>
      </c>
      <c r="D198" s="176" t="s">
        <v>351</v>
      </c>
      <c r="E198" s="121"/>
      <c r="F198" s="177">
        <f>F199</f>
        <v>100000</v>
      </c>
    </row>
    <row r="199" spans="2:6" ht="35.25" customHeight="1">
      <c r="B199" s="162"/>
      <c r="C199" s="147" t="s">
        <v>356</v>
      </c>
      <c r="D199" s="176" t="s">
        <v>407</v>
      </c>
      <c r="E199" s="121"/>
      <c r="F199" s="177">
        <f>F200</f>
        <v>100000</v>
      </c>
    </row>
    <row r="200" spans="2:6" ht="56.25">
      <c r="B200" s="162"/>
      <c r="C200" s="147" t="s">
        <v>64</v>
      </c>
      <c r="D200" s="176" t="s">
        <v>407</v>
      </c>
      <c r="E200" s="121" t="s">
        <v>65</v>
      </c>
      <c r="F200" s="177">
        <v>100000</v>
      </c>
    </row>
    <row r="201" spans="2:6" ht="51" customHeight="1">
      <c r="B201" s="162"/>
      <c r="C201" s="147"/>
      <c r="D201" s="176"/>
      <c r="E201" s="121"/>
      <c r="F201" s="177"/>
    </row>
    <row r="202" spans="2:6" ht="18.75">
      <c r="B202" s="162"/>
      <c r="C202" s="235" t="s">
        <v>487</v>
      </c>
      <c r="D202" s="235"/>
      <c r="E202" s="235"/>
      <c r="F202" s="177"/>
    </row>
    <row r="203" spans="2:6" ht="18.75">
      <c r="B203" s="167"/>
      <c r="C203" s="235" t="s">
        <v>23</v>
      </c>
      <c r="D203" s="235"/>
      <c r="E203" s="235"/>
      <c r="F203" s="82"/>
    </row>
    <row r="204" spans="2:6" ht="21" customHeight="1">
      <c r="B204" s="168"/>
      <c r="C204" s="148" t="s">
        <v>37</v>
      </c>
      <c r="D204" s="148"/>
      <c r="E204" s="244" t="s">
        <v>488</v>
      </c>
      <c r="F204" s="245"/>
    </row>
    <row r="205" spans="2:6" ht="18.75">
      <c r="B205" s="168"/>
      <c r="D205" s="182"/>
      <c r="E205" s="173"/>
      <c r="F205" s="123"/>
    </row>
    <row r="206" ht="18.75">
      <c r="B206" s="174"/>
    </row>
    <row r="207" ht="18.75">
      <c r="B207" s="174"/>
    </row>
    <row r="208" ht="18.75">
      <c r="B208" s="174"/>
    </row>
    <row r="209" ht="18.75">
      <c r="B209" s="174"/>
    </row>
    <row r="210" ht="18.75">
      <c r="B210" s="174"/>
    </row>
    <row r="211" ht="18.75">
      <c r="B211" s="174"/>
    </row>
    <row r="212" ht="18.75">
      <c r="B212" s="174"/>
    </row>
    <row r="213" ht="18.75">
      <c r="B213" s="174"/>
    </row>
    <row r="214" ht="18.75">
      <c r="B214" s="174"/>
    </row>
    <row r="215" ht="18.75">
      <c r="B215" s="174"/>
    </row>
    <row r="216" ht="18.75">
      <c r="B216" s="174"/>
    </row>
    <row r="217" ht="18.75">
      <c r="B217" s="174"/>
    </row>
    <row r="218" ht="18.75">
      <c r="B218" s="174"/>
    </row>
    <row r="219" ht="18.75">
      <c r="B219" s="174"/>
    </row>
    <row r="220" ht="18.75">
      <c r="B220" s="174"/>
    </row>
    <row r="221" ht="18.75">
      <c r="B221" s="174"/>
    </row>
    <row r="222" ht="18.75">
      <c r="B222" s="174"/>
    </row>
    <row r="223" ht="18.75">
      <c r="B223" s="174"/>
    </row>
    <row r="224" ht="18.75">
      <c r="B224" s="174"/>
    </row>
    <row r="225" ht="18.75">
      <c r="B225" s="174"/>
    </row>
    <row r="226" ht="18.75">
      <c r="B226" s="174"/>
    </row>
    <row r="227" ht="18.75">
      <c r="B227" s="174"/>
    </row>
    <row r="228" ht="18.75">
      <c r="B228" s="174"/>
    </row>
    <row r="229" ht="18.75">
      <c r="B229" s="174"/>
    </row>
    <row r="230" ht="18.75">
      <c r="B230" s="174"/>
    </row>
    <row r="231" ht="18.75">
      <c r="B231" s="174"/>
    </row>
    <row r="232" ht="18.75">
      <c r="B232" s="174"/>
    </row>
    <row r="233" ht="18.75">
      <c r="B233" s="174"/>
    </row>
    <row r="234" ht="18.75">
      <c r="B234" s="174"/>
    </row>
    <row r="235" ht="18.75">
      <c r="B235" s="174"/>
    </row>
    <row r="236" ht="18.75">
      <c r="B236" s="174"/>
    </row>
    <row r="237" ht="18.75">
      <c r="B237" s="174"/>
    </row>
    <row r="238" ht="18.75">
      <c r="B238" s="174"/>
    </row>
    <row r="239" ht="18.75">
      <c r="B239" s="174"/>
    </row>
    <row r="240" ht="18.75">
      <c r="B240" s="174"/>
    </row>
    <row r="241" ht="18.75">
      <c r="B241" s="174"/>
    </row>
    <row r="242" ht="18.75">
      <c r="B242" s="174"/>
    </row>
    <row r="243" ht="18.75">
      <c r="B243" s="174"/>
    </row>
    <row r="244" ht="18.75">
      <c r="B244" s="174"/>
    </row>
  </sheetData>
  <sheetProtection/>
  <autoFilter ref="A26:H26"/>
  <mergeCells count="29">
    <mergeCell ref="E204:F204"/>
    <mergeCell ref="D10:F10"/>
    <mergeCell ref="D12:F12"/>
    <mergeCell ref="B24:B25"/>
    <mergeCell ref="C24:C25"/>
    <mergeCell ref="D24:E24"/>
    <mergeCell ref="F24:F25"/>
    <mergeCell ref="D20:F20"/>
    <mergeCell ref="D13:F13"/>
    <mergeCell ref="D19:F19"/>
    <mergeCell ref="D18:F18"/>
    <mergeCell ref="C202:E202"/>
    <mergeCell ref="C203:E203"/>
    <mergeCell ref="C22:F22"/>
    <mergeCell ref="D14:F14"/>
    <mergeCell ref="D21:F21"/>
    <mergeCell ref="D15:F15"/>
    <mergeCell ref="D16:F16"/>
    <mergeCell ref="D17:F17"/>
    <mergeCell ref="D1:F1"/>
    <mergeCell ref="D2:F2"/>
    <mergeCell ref="D3:F3"/>
    <mergeCell ref="D4:F4"/>
    <mergeCell ref="D5:F5"/>
    <mergeCell ref="D11:F11"/>
    <mergeCell ref="D6:F6"/>
    <mergeCell ref="D7:F7"/>
    <mergeCell ref="D8:F8"/>
    <mergeCell ref="D9:F9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r:id="rId1"/>
  <rowBreaks count="6" manualBreakCount="6">
    <brk id="30" min="1" max="5" man="1"/>
    <brk id="38" min="1" max="5" man="1"/>
    <brk id="50" min="1" max="5" man="1"/>
    <brk id="65" min="1" max="5" man="1"/>
    <brk id="81" min="1" max="5" man="1"/>
    <brk id="97" min="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319"/>
  <sheetViews>
    <sheetView view="pageBreakPreview" zoomScale="75" zoomScaleNormal="75" zoomScaleSheetLayoutView="75" zoomScalePageLayoutView="0" workbookViewId="0" topLeftCell="B11">
      <selection activeCell="C19" sqref="C19"/>
    </sheetView>
  </sheetViews>
  <sheetFormatPr defaultColWidth="9.140625" defaultRowHeight="12.75"/>
  <cols>
    <col min="1" max="1" width="2.140625" style="74" hidden="1" customWidth="1"/>
    <col min="2" max="2" width="4.421875" style="74" customWidth="1"/>
    <col min="3" max="3" width="35.57421875" style="75" customWidth="1"/>
    <col min="4" max="4" width="5.421875" style="78" customWidth="1"/>
    <col min="5" max="5" width="4.8515625" style="73" customWidth="1"/>
    <col min="6" max="6" width="5.57421875" style="76" customWidth="1"/>
    <col min="7" max="7" width="16.57421875" style="76" customWidth="1"/>
    <col min="8" max="8" width="7.421875" style="76" customWidth="1"/>
    <col min="9" max="9" width="17.8515625" style="76" customWidth="1"/>
    <col min="10" max="10" width="9.140625" style="76" customWidth="1"/>
    <col min="11" max="11" width="17.00390625" style="76" bestFit="1" customWidth="1"/>
    <col min="12" max="16384" width="9.140625" style="76" customWidth="1"/>
  </cols>
  <sheetData>
    <row r="1" spans="4:9" ht="18.75" hidden="1">
      <c r="D1" s="249" t="s">
        <v>234</v>
      </c>
      <c r="E1" s="249"/>
      <c r="F1" s="249"/>
      <c r="G1" s="249"/>
      <c r="H1" s="249"/>
      <c r="I1" s="249"/>
    </row>
    <row r="2" spans="4:9" ht="18.75" hidden="1">
      <c r="D2" s="249" t="s">
        <v>35</v>
      </c>
      <c r="E2" s="249"/>
      <c r="F2" s="249"/>
      <c r="G2" s="249"/>
      <c r="H2" s="249"/>
      <c r="I2" s="249"/>
    </row>
    <row r="3" spans="4:9" ht="18.75" hidden="1">
      <c r="D3" s="109" t="s">
        <v>23</v>
      </c>
      <c r="E3" s="109"/>
      <c r="F3" s="109"/>
      <c r="G3" s="109"/>
      <c r="H3" s="109"/>
      <c r="I3" s="109"/>
    </row>
    <row r="4" spans="4:9" ht="18.75" hidden="1">
      <c r="D4" s="249" t="s">
        <v>37</v>
      </c>
      <c r="E4" s="249"/>
      <c r="F4" s="249"/>
      <c r="G4" s="249"/>
      <c r="H4" s="249"/>
      <c r="I4" s="249"/>
    </row>
    <row r="5" spans="4:9" ht="18.75" hidden="1">
      <c r="D5" s="250" t="s">
        <v>251</v>
      </c>
      <c r="E5" s="250"/>
      <c r="F5" s="250"/>
      <c r="G5" s="250"/>
      <c r="H5" s="250"/>
      <c r="I5" s="250"/>
    </row>
    <row r="6" spans="4:9" ht="18.75" hidden="1">
      <c r="D6" s="243" t="s">
        <v>282</v>
      </c>
      <c r="E6" s="243"/>
      <c r="F6" s="243"/>
      <c r="G6" s="243"/>
      <c r="H6" s="243"/>
      <c r="I6" s="243"/>
    </row>
    <row r="7" spans="4:9" ht="18.75" hidden="1">
      <c r="D7" s="243" t="s">
        <v>35</v>
      </c>
      <c r="E7" s="243"/>
      <c r="F7" s="243"/>
      <c r="G7" s="243"/>
      <c r="H7" s="243"/>
      <c r="I7" s="243"/>
    </row>
    <row r="8" spans="4:9" ht="18.75" hidden="1">
      <c r="D8" s="243" t="s">
        <v>23</v>
      </c>
      <c r="E8" s="243"/>
      <c r="F8" s="243"/>
      <c r="G8" s="243"/>
      <c r="H8" s="243"/>
      <c r="I8" s="243"/>
    </row>
    <row r="9" spans="4:9" ht="18.75" hidden="1">
      <c r="D9" s="243" t="s">
        <v>37</v>
      </c>
      <c r="E9" s="243"/>
      <c r="F9" s="243"/>
      <c r="G9" s="243"/>
      <c r="H9" s="243"/>
      <c r="I9" s="243"/>
    </row>
    <row r="10" spans="4:9" ht="18.75" hidden="1">
      <c r="D10" s="243" t="s">
        <v>287</v>
      </c>
      <c r="E10" s="243"/>
      <c r="F10" s="243"/>
      <c r="G10" s="243"/>
      <c r="H10" s="243"/>
      <c r="I10" s="243"/>
    </row>
    <row r="11" spans="1:9" s="118" customFormat="1" ht="18.75">
      <c r="A11" s="123"/>
      <c r="B11" s="123"/>
      <c r="C11" s="141"/>
      <c r="D11" s="251" t="s">
        <v>486</v>
      </c>
      <c r="E11" s="251"/>
      <c r="F11" s="251"/>
      <c r="G11" s="251"/>
      <c r="H11" s="251"/>
      <c r="I11" s="251"/>
    </row>
    <row r="12" spans="1:9" s="118" customFormat="1" ht="18.75">
      <c r="A12" s="123"/>
      <c r="B12" s="123"/>
      <c r="C12" s="141"/>
      <c r="D12" s="251" t="s">
        <v>35</v>
      </c>
      <c r="E12" s="251"/>
      <c r="F12" s="251"/>
      <c r="G12" s="251"/>
      <c r="H12" s="251"/>
      <c r="I12" s="251"/>
    </row>
    <row r="13" spans="1:9" s="118" customFormat="1" ht="18.75">
      <c r="A13" s="123"/>
      <c r="B13" s="123"/>
      <c r="C13" s="141"/>
      <c r="D13" s="231" t="s">
        <v>23</v>
      </c>
      <c r="E13" s="231"/>
      <c r="F13" s="231"/>
      <c r="G13" s="231"/>
      <c r="H13" s="231"/>
      <c r="I13" s="231"/>
    </row>
    <row r="14" spans="1:9" s="118" customFormat="1" ht="18.75">
      <c r="A14" s="123"/>
      <c r="B14" s="123"/>
      <c r="C14" s="141"/>
      <c r="D14" s="251" t="s">
        <v>37</v>
      </c>
      <c r="E14" s="251"/>
      <c r="F14" s="251"/>
      <c r="G14" s="251"/>
      <c r="H14" s="251"/>
      <c r="I14" s="251"/>
    </row>
    <row r="15" spans="1:9" s="118" customFormat="1" ht="18.75">
      <c r="A15" s="123"/>
      <c r="B15" s="123"/>
      <c r="C15" s="141"/>
      <c r="D15" s="252" t="s">
        <v>491</v>
      </c>
      <c r="E15" s="252"/>
      <c r="F15" s="252"/>
      <c r="G15" s="252"/>
      <c r="H15" s="252"/>
      <c r="I15" s="252"/>
    </row>
    <row r="16" spans="1:9" s="118" customFormat="1" ht="18.75">
      <c r="A16" s="123"/>
      <c r="B16" s="123"/>
      <c r="C16" s="141"/>
      <c r="D16" s="252" t="s">
        <v>468</v>
      </c>
      <c r="E16" s="252"/>
      <c r="F16" s="252"/>
      <c r="G16" s="252"/>
      <c r="H16" s="252"/>
      <c r="I16" s="252"/>
    </row>
    <row r="17" spans="1:9" s="118" customFormat="1" ht="18.75">
      <c r="A17" s="123"/>
      <c r="B17" s="123"/>
      <c r="C17" s="141"/>
      <c r="D17" s="252" t="s">
        <v>35</v>
      </c>
      <c r="E17" s="252"/>
      <c r="F17" s="252"/>
      <c r="G17" s="252"/>
      <c r="H17" s="252"/>
      <c r="I17" s="252"/>
    </row>
    <row r="18" spans="1:9" s="118" customFormat="1" ht="18.75">
      <c r="A18" s="123"/>
      <c r="B18" s="123"/>
      <c r="C18" s="141"/>
      <c r="D18" s="252" t="s">
        <v>23</v>
      </c>
      <c r="E18" s="252"/>
      <c r="F18" s="252"/>
      <c r="G18" s="252"/>
      <c r="H18" s="252"/>
      <c r="I18" s="252"/>
    </row>
    <row r="19" spans="1:9" s="118" customFormat="1" ht="18.75">
      <c r="A19" s="123"/>
      <c r="B19" s="123"/>
      <c r="C19" s="141"/>
      <c r="D19" s="252" t="s">
        <v>37</v>
      </c>
      <c r="E19" s="252"/>
      <c r="F19" s="252"/>
      <c r="G19" s="252"/>
      <c r="H19" s="252"/>
      <c r="I19" s="252"/>
    </row>
    <row r="20" spans="1:9" s="118" customFormat="1" ht="18.75">
      <c r="A20" s="123"/>
      <c r="B20" s="123"/>
      <c r="C20" s="141"/>
      <c r="D20" s="252" t="s">
        <v>460</v>
      </c>
      <c r="E20" s="252"/>
      <c r="F20" s="252"/>
      <c r="G20" s="252"/>
      <c r="H20" s="252"/>
      <c r="I20" s="252"/>
    </row>
    <row r="21" spans="1:9" s="118" customFormat="1" ht="21" customHeight="1">
      <c r="A21" s="123"/>
      <c r="B21" s="123"/>
      <c r="C21" s="141"/>
      <c r="D21" s="235" t="s">
        <v>233</v>
      </c>
      <c r="E21" s="235"/>
      <c r="F21" s="235"/>
      <c r="G21" s="235"/>
      <c r="H21" s="235"/>
      <c r="I21" s="235"/>
    </row>
    <row r="22" spans="1:9" s="118" customFormat="1" ht="15.75" customHeight="1">
      <c r="A22" s="123"/>
      <c r="B22" s="123"/>
      <c r="C22" s="141"/>
      <c r="D22" s="235" t="s">
        <v>23</v>
      </c>
      <c r="E22" s="235"/>
      <c r="F22" s="235"/>
      <c r="G22" s="235"/>
      <c r="H22" s="235"/>
      <c r="I22" s="235"/>
    </row>
    <row r="23" spans="1:9" s="118" customFormat="1" ht="19.5" customHeight="1">
      <c r="A23" s="123"/>
      <c r="B23" s="123"/>
      <c r="C23" s="141"/>
      <c r="D23" s="235" t="s">
        <v>37</v>
      </c>
      <c r="E23" s="235"/>
      <c r="F23" s="235"/>
      <c r="G23" s="235"/>
      <c r="H23" s="235"/>
      <c r="I23" s="235"/>
    </row>
    <row r="24" spans="1:9" s="118" customFormat="1" ht="18.75" customHeight="1">
      <c r="A24" s="123"/>
      <c r="B24" s="123"/>
      <c r="C24" s="141"/>
      <c r="D24" s="235" t="s">
        <v>493</v>
      </c>
      <c r="E24" s="235"/>
      <c r="F24" s="235"/>
      <c r="G24" s="235"/>
      <c r="H24" s="235"/>
      <c r="I24" s="235"/>
    </row>
    <row r="25" spans="1:9" s="137" customFormat="1" ht="83.25" customHeight="1">
      <c r="A25" s="136"/>
      <c r="B25" s="136"/>
      <c r="C25" s="253" t="s">
        <v>416</v>
      </c>
      <c r="D25" s="253"/>
      <c r="E25" s="253"/>
      <c r="F25" s="253"/>
      <c r="G25" s="253"/>
      <c r="H25" s="253"/>
      <c r="I25" s="253"/>
    </row>
    <row r="26" spans="1:9" s="137" customFormat="1" ht="15.75" customHeight="1">
      <c r="A26" s="136"/>
      <c r="B26" s="136"/>
      <c r="C26" s="125"/>
      <c r="D26" s="143"/>
      <c r="E26" s="143"/>
      <c r="F26" s="143"/>
      <c r="G26" s="143"/>
      <c r="H26" s="143"/>
      <c r="I26" s="133" t="s">
        <v>42</v>
      </c>
    </row>
    <row r="27" spans="1:9" s="118" customFormat="1" ht="18.75">
      <c r="A27" s="123"/>
      <c r="B27" s="256" t="s">
        <v>43</v>
      </c>
      <c r="C27" s="256" t="s">
        <v>44</v>
      </c>
      <c r="D27" s="144"/>
      <c r="E27" s="258" t="s">
        <v>45</v>
      </c>
      <c r="F27" s="259"/>
      <c r="G27" s="259"/>
      <c r="H27" s="260"/>
      <c r="I27" s="261" t="s">
        <v>6</v>
      </c>
    </row>
    <row r="28" spans="1:9" s="118" customFormat="1" ht="75">
      <c r="A28" s="123"/>
      <c r="B28" s="257"/>
      <c r="C28" s="257"/>
      <c r="D28" s="144" t="s">
        <v>46</v>
      </c>
      <c r="E28" s="144" t="s">
        <v>47</v>
      </c>
      <c r="F28" s="144" t="s">
        <v>48</v>
      </c>
      <c r="G28" s="145" t="s">
        <v>49</v>
      </c>
      <c r="H28" s="145" t="s">
        <v>50</v>
      </c>
      <c r="I28" s="261"/>
    </row>
    <row r="29" spans="1:9" s="118" customFormat="1" ht="18.75">
      <c r="A29" s="123"/>
      <c r="B29" s="144">
        <v>1</v>
      </c>
      <c r="C29" s="144">
        <v>2</v>
      </c>
      <c r="D29" s="144">
        <v>3</v>
      </c>
      <c r="E29" s="144">
        <v>4</v>
      </c>
      <c r="F29" s="144">
        <v>5</v>
      </c>
      <c r="G29" s="145" t="s">
        <v>51</v>
      </c>
      <c r="H29" s="145" t="s">
        <v>52</v>
      </c>
      <c r="I29" s="146" t="s">
        <v>53</v>
      </c>
    </row>
    <row r="30" spans="1:9" s="216" customFormat="1" ht="17.25">
      <c r="A30" s="210"/>
      <c r="B30" s="211"/>
      <c r="C30" s="212" t="s">
        <v>54</v>
      </c>
      <c r="D30" s="213"/>
      <c r="E30" s="213"/>
      <c r="F30" s="213"/>
      <c r="G30" s="214"/>
      <c r="H30" s="214"/>
      <c r="I30" s="215">
        <f>I31+I43</f>
        <v>21519345.9</v>
      </c>
    </row>
    <row r="31" spans="1:9" s="118" customFormat="1" ht="56.25">
      <c r="A31" s="123"/>
      <c r="B31" s="125"/>
      <c r="C31" s="128" t="s">
        <v>55</v>
      </c>
      <c r="D31" s="125">
        <v>991</v>
      </c>
      <c r="E31" s="125"/>
      <c r="F31" s="125"/>
      <c r="G31" s="119"/>
      <c r="H31" s="119"/>
      <c r="I31" s="127">
        <f>I32</f>
        <v>2000</v>
      </c>
    </row>
    <row r="32" spans="1:9" s="118" customFormat="1" ht="39.75" customHeight="1">
      <c r="A32" s="123"/>
      <c r="B32" s="128" t="s">
        <v>56</v>
      </c>
      <c r="C32" s="128" t="s">
        <v>57</v>
      </c>
      <c r="D32" s="119" t="s">
        <v>58</v>
      </c>
      <c r="E32" s="126" t="s">
        <v>59</v>
      </c>
      <c r="F32" s="126" t="s">
        <v>60</v>
      </c>
      <c r="G32" s="126"/>
      <c r="H32" s="126"/>
      <c r="I32" s="127">
        <f>I39+I33</f>
        <v>2000</v>
      </c>
    </row>
    <row r="33" spans="1:9" s="118" customFormat="1" ht="114.75" customHeight="1">
      <c r="A33" s="123"/>
      <c r="B33" s="119"/>
      <c r="C33" s="107" t="s">
        <v>61</v>
      </c>
      <c r="D33" s="120" t="s">
        <v>58</v>
      </c>
      <c r="E33" s="121" t="s">
        <v>59</v>
      </c>
      <c r="F33" s="121" t="s">
        <v>62</v>
      </c>
      <c r="G33" s="121"/>
      <c r="H33" s="121"/>
      <c r="I33" s="122">
        <f>I34</f>
        <v>200</v>
      </c>
    </row>
    <row r="34" spans="1:9" s="118" customFormat="1" ht="75">
      <c r="A34" s="123"/>
      <c r="B34" s="119"/>
      <c r="C34" s="107" t="s">
        <v>165</v>
      </c>
      <c r="D34" s="120" t="s">
        <v>58</v>
      </c>
      <c r="E34" s="121" t="s">
        <v>59</v>
      </c>
      <c r="F34" s="121" t="s">
        <v>62</v>
      </c>
      <c r="G34" s="121" t="s">
        <v>222</v>
      </c>
      <c r="H34" s="121"/>
      <c r="I34" s="122">
        <f>I35</f>
        <v>200</v>
      </c>
    </row>
    <row r="35" spans="1:9" s="118" customFormat="1" ht="116.25" customHeight="1">
      <c r="A35" s="123"/>
      <c r="B35" s="119"/>
      <c r="C35" s="107" t="s">
        <v>410</v>
      </c>
      <c r="D35" s="120" t="s">
        <v>58</v>
      </c>
      <c r="E35" s="121" t="s">
        <v>59</v>
      </c>
      <c r="F35" s="121" t="s">
        <v>62</v>
      </c>
      <c r="G35" s="121" t="s">
        <v>225</v>
      </c>
      <c r="H35" s="121"/>
      <c r="I35" s="122">
        <f>I36</f>
        <v>200</v>
      </c>
    </row>
    <row r="36" spans="1:9" s="118" customFormat="1" ht="56.25">
      <c r="A36" s="123"/>
      <c r="B36" s="119"/>
      <c r="C36" s="107" t="s">
        <v>63</v>
      </c>
      <c r="D36" s="120" t="s">
        <v>58</v>
      </c>
      <c r="E36" s="121" t="s">
        <v>59</v>
      </c>
      <c r="F36" s="121" t="s">
        <v>62</v>
      </c>
      <c r="G36" s="121" t="s">
        <v>226</v>
      </c>
      <c r="H36" s="121"/>
      <c r="I36" s="122">
        <f>I37+I38</f>
        <v>200</v>
      </c>
    </row>
    <row r="37" spans="1:9" s="118" customFormat="1" ht="54" customHeight="1">
      <c r="A37" s="123"/>
      <c r="B37" s="119"/>
      <c r="C37" s="107" t="s">
        <v>157</v>
      </c>
      <c r="D37" s="120" t="s">
        <v>58</v>
      </c>
      <c r="E37" s="121" t="s">
        <v>59</v>
      </c>
      <c r="F37" s="121" t="s">
        <v>62</v>
      </c>
      <c r="G37" s="121" t="s">
        <v>226</v>
      </c>
      <c r="H37" s="121" t="s">
        <v>65</v>
      </c>
      <c r="I37" s="122">
        <f>200-200</f>
        <v>0</v>
      </c>
    </row>
    <row r="38" spans="1:9" s="118" customFormat="1" ht="36" customHeight="1">
      <c r="A38" s="123"/>
      <c r="B38" s="119"/>
      <c r="C38" s="107" t="s">
        <v>78</v>
      </c>
      <c r="D38" s="120" t="s">
        <v>58</v>
      </c>
      <c r="E38" s="121" t="s">
        <v>59</v>
      </c>
      <c r="F38" s="121" t="s">
        <v>62</v>
      </c>
      <c r="G38" s="121" t="s">
        <v>226</v>
      </c>
      <c r="H38" s="121" t="s">
        <v>79</v>
      </c>
      <c r="I38" s="122">
        <v>200</v>
      </c>
    </row>
    <row r="39" spans="1:9" s="118" customFormat="1" ht="116.25" customHeight="1">
      <c r="A39" s="123"/>
      <c r="B39" s="119"/>
      <c r="C39" s="107" t="s">
        <v>66</v>
      </c>
      <c r="D39" s="120" t="s">
        <v>58</v>
      </c>
      <c r="E39" s="121" t="s">
        <v>59</v>
      </c>
      <c r="F39" s="121" t="s">
        <v>67</v>
      </c>
      <c r="G39" s="121"/>
      <c r="H39" s="121"/>
      <c r="I39" s="122">
        <f>I40</f>
        <v>1800</v>
      </c>
    </row>
    <row r="40" spans="1:9" s="118" customFormat="1" ht="81.75" customHeight="1">
      <c r="A40" s="123"/>
      <c r="B40" s="119"/>
      <c r="C40" s="107" t="s">
        <v>165</v>
      </c>
      <c r="D40" s="120" t="s">
        <v>58</v>
      </c>
      <c r="E40" s="121" t="s">
        <v>59</v>
      </c>
      <c r="F40" s="121" t="s">
        <v>67</v>
      </c>
      <c r="G40" s="121" t="s">
        <v>222</v>
      </c>
      <c r="H40" s="121"/>
      <c r="I40" s="122">
        <f>I41</f>
        <v>1800</v>
      </c>
    </row>
    <row r="41" spans="1:9" s="118" customFormat="1" ht="42" customHeight="1">
      <c r="A41" s="123"/>
      <c r="B41" s="119"/>
      <c r="C41" s="107" t="s">
        <v>68</v>
      </c>
      <c r="D41" s="120" t="s">
        <v>58</v>
      </c>
      <c r="E41" s="121" t="s">
        <v>59</v>
      </c>
      <c r="F41" s="121" t="s">
        <v>67</v>
      </c>
      <c r="G41" s="121" t="s">
        <v>240</v>
      </c>
      <c r="H41" s="121"/>
      <c r="I41" s="122">
        <f>I42</f>
        <v>1800</v>
      </c>
    </row>
    <row r="42" spans="2:9" s="118" customFormat="1" ht="28.5" customHeight="1">
      <c r="B42" s="119"/>
      <c r="C42" s="208" t="s">
        <v>69</v>
      </c>
      <c r="D42" s="120" t="s">
        <v>58</v>
      </c>
      <c r="E42" s="121" t="s">
        <v>59</v>
      </c>
      <c r="F42" s="121" t="s">
        <v>67</v>
      </c>
      <c r="G42" s="121" t="s">
        <v>240</v>
      </c>
      <c r="H42" s="121" t="s">
        <v>70</v>
      </c>
      <c r="I42" s="122">
        <f>1800</f>
        <v>1800</v>
      </c>
    </row>
    <row r="43" spans="2:9" s="118" customFormat="1" ht="75">
      <c r="B43" s="125"/>
      <c r="C43" s="128" t="s">
        <v>164</v>
      </c>
      <c r="D43" s="125">
        <v>992</v>
      </c>
      <c r="E43" s="125"/>
      <c r="F43" s="125"/>
      <c r="G43" s="119"/>
      <c r="H43" s="119"/>
      <c r="I43" s="127">
        <f>I44+I120+I129+I142+I165+I190+I211+I234+I239+I263+I67+I269</f>
        <v>21517345.9</v>
      </c>
    </row>
    <row r="44" spans="2:9" s="118" customFormat="1" ht="37.5">
      <c r="B44" s="128" t="s">
        <v>56</v>
      </c>
      <c r="C44" s="128" t="s">
        <v>57</v>
      </c>
      <c r="D44" s="119" t="s">
        <v>71</v>
      </c>
      <c r="E44" s="126" t="s">
        <v>59</v>
      </c>
      <c r="F44" s="126" t="s">
        <v>60</v>
      </c>
      <c r="G44" s="126"/>
      <c r="H44" s="126"/>
      <c r="I44" s="127">
        <f>I45+I50+I71+I76+I65+I59</f>
        <v>7266333</v>
      </c>
    </row>
    <row r="45" spans="2:9" s="118" customFormat="1" ht="78.75" customHeight="1">
      <c r="B45" s="119"/>
      <c r="C45" s="107" t="s">
        <v>72</v>
      </c>
      <c r="D45" s="120" t="s">
        <v>71</v>
      </c>
      <c r="E45" s="121" t="s">
        <v>59</v>
      </c>
      <c r="F45" s="121" t="s">
        <v>73</v>
      </c>
      <c r="G45" s="121"/>
      <c r="H45" s="121"/>
      <c r="I45" s="122">
        <f>I46</f>
        <v>966846</v>
      </c>
    </row>
    <row r="46" spans="2:9" s="118" customFormat="1" ht="56.25">
      <c r="B46" s="119"/>
      <c r="C46" s="197" t="s">
        <v>445</v>
      </c>
      <c r="D46" s="120" t="s">
        <v>71</v>
      </c>
      <c r="E46" s="121" t="s">
        <v>59</v>
      </c>
      <c r="F46" s="121" t="s">
        <v>73</v>
      </c>
      <c r="G46" s="121" t="s">
        <v>190</v>
      </c>
      <c r="H46" s="121"/>
      <c r="I46" s="122">
        <f>I47</f>
        <v>966846</v>
      </c>
    </row>
    <row r="47" spans="2:9" s="118" customFormat="1" ht="56.25">
      <c r="B47" s="119"/>
      <c r="C47" s="107" t="s">
        <v>156</v>
      </c>
      <c r="D47" s="120" t="s">
        <v>71</v>
      </c>
      <c r="E47" s="121" t="s">
        <v>59</v>
      </c>
      <c r="F47" s="121" t="s">
        <v>73</v>
      </c>
      <c r="G47" s="121" t="s">
        <v>191</v>
      </c>
      <c r="H47" s="121"/>
      <c r="I47" s="122">
        <f>I48</f>
        <v>966846</v>
      </c>
    </row>
    <row r="48" spans="2:9" s="118" customFormat="1" ht="56.25">
      <c r="B48" s="119"/>
      <c r="C48" s="107" t="s">
        <v>63</v>
      </c>
      <c r="D48" s="120" t="s">
        <v>71</v>
      </c>
      <c r="E48" s="121" t="s">
        <v>59</v>
      </c>
      <c r="F48" s="121" t="s">
        <v>73</v>
      </c>
      <c r="G48" s="121" t="s">
        <v>193</v>
      </c>
      <c r="H48" s="121"/>
      <c r="I48" s="122">
        <f>I49</f>
        <v>966846</v>
      </c>
    </row>
    <row r="49" spans="2:9" s="118" customFormat="1" ht="168.75">
      <c r="B49" s="119"/>
      <c r="C49" s="107" t="s">
        <v>74</v>
      </c>
      <c r="D49" s="120" t="s">
        <v>71</v>
      </c>
      <c r="E49" s="121" t="s">
        <v>59</v>
      </c>
      <c r="F49" s="121" t="s">
        <v>73</v>
      </c>
      <c r="G49" s="121" t="s">
        <v>193</v>
      </c>
      <c r="H49" s="121" t="s">
        <v>75</v>
      </c>
      <c r="I49" s="122">
        <f>719700+247146</f>
        <v>966846</v>
      </c>
    </row>
    <row r="50" spans="2:9" s="118" customFormat="1" ht="150">
      <c r="B50" s="119"/>
      <c r="C50" s="107" t="s">
        <v>76</v>
      </c>
      <c r="D50" s="120" t="s">
        <v>71</v>
      </c>
      <c r="E50" s="121" t="s">
        <v>59</v>
      </c>
      <c r="F50" s="121" t="s">
        <v>77</v>
      </c>
      <c r="G50" s="121"/>
      <c r="H50" s="121"/>
      <c r="I50" s="122">
        <f>I51</f>
        <v>4605954</v>
      </c>
    </row>
    <row r="51" spans="2:9" s="118" customFormat="1" ht="56.25">
      <c r="B51" s="119"/>
      <c r="C51" s="197" t="s">
        <v>445</v>
      </c>
      <c r="D51" s="120" t="s">
        <v>71</v>
      </c>
      <c r="E51" s="121" t="s">
        <v>59</v>
      </c>
      <c r="F51" s="121" t="s">
        <v>77</v>
      </c>
      <c r="G51" s="121" t="s">
        <v>190</v>
      </c>
      <c r="H51" s="121"/>
      <c r="I51" s="122">
        <f>I52</f>
        <v>4605954</v>
      </c>
    </row>
    <row r="52" spans="2:9" s="118" customFormat="1" ht="56.25">
      <c r="B52" s="119"/>
      <c r="C52" s="107" t="s">
        <v>158</v>
      </c>
      <c r="D52" s="120" t="s">
        <v>71</v>
      </c>
      <c r="E52" s="121" t="s">
        <v>59</v>
      </c>
      <c r="F52" s="121" t="s">
        <v>77</v>
      </c>
      <c r="G52" s="121" t="s">
        <v>194</v>
      </c>
      <c r="H52" s="121"/>
      <c r="I52" s="122">
        <f>I53+I57</f>
        <v>4605954</v>
      </c>
    </row>
    <row r="53" spans="2:9" s="118" customFormat="1" ht="56.25">
      <c r="B53" s="119"/>
      <c r="C53" s="107" t="s">
        <v>63</v>
      </c>
      <c r="D53" s="120" t="s">
        <v>71</v>
      </c>
      <c r="E53" s="121" t="s">
        <v>59</v>
      </c>
      <c r="F53" s="121" t="s">
        <v>77</v>
      </c>
      <c r="G53" s="121" t="s">
        <v>195</v>
      </c>
      <c r="H53" s="121"/>
      <c r="I53" s="122">
        <f>I54+I55+I56</f>
        <v>4602154</v>
      </c>
    </row>
    <row r="54" spans="2:9" s="118" customFormat="1" ht="176.25" customHeight="1">
      <c r="B54" s="119"/>
      <c r="C54" s="107" t="s">
        <v>74</v>
      </c>
      <c r="D54" s="120" t="s">
        <v>71</v>
      </c>
      <c r="E54" s="121" t="s">
        <v>59</v>
      </c>
      <c r="F54" s="121" t="s">
        <v>77</v>
      </c>
      <c r="G54" s="121" t="s">
        <v>195</v>
      </c>
      <c r="H54" s="121" t="s">
        <v>75</v>
      </c>
      <c r="I54" s="122">
        <f>3137100+1355054</f>
        <v>4492154</v>
      </c>
    </row>
    <row r="55" spans="2:9" s="118" customFormat="1" ht="56.25">
      <c r="B55" s="119"/>
      <c r="C55" s="107" t="s">
        <v>64</v>
      </c>
      <c r="D55" s="120" t="s">
        <v>71</v>
      </c>
      <c r="E55" s="121" t="s">
        <v>59</v>
      </c>
      <c r="F55" s="121" t="s">
        <v>77</v>
      </c>
      <c r="G55" s="121" t="s">
        <v>195</v>
      </c>
      <c r="H55" s="121" t="s">
        <v>65</v>
      </c>
      <c r="I55" s="122">
        <f>710000-710000</f>
        <v>0</v>
      </c>
    </row>
    <row r="56" spans="2:9" s="118" customFormat="1" ht="37.5">
      <c r="B56" s="119"/>
      <c r="C56" s="107" t="s">
        <v>78</v>
      </c>
      <c r="D56" s="120" t="s">
        <v>71</v>
      </c>
      <c r="E56" s="121" t="s">
        <v>59</v>
      </c>
      <c r="F56" s="121" t="s">
        <v>77</v>
      </c>
      <c r="G56" s="121" t="s">
        <v>195</v>
      </c>
      <c r="H56" s="121" t="s">
        <v>79</v>
      </c>
      <c r="I56" s="122">
        <v>110000</v>
      </c>
    </row>
    <row r="57" spans="2:9" s="118" customFormat="1" ht="97.5" customHeight="1">
      <c r="B57" s="119"/>
      <c r="C57" s="107" t="s">
        <v>80</v>
      </c>
      <c r="D57" s="120" t="s">
        <v>71</v>
      </c>
      <c r="E57" s="121" t="s">
        <v>59</v>
      </c>
      <c r="F57" s="121" t="s">
        <v>77</v>
      </c>
      <c r="G57" s="121" t="s">
        <v>197</v>
      </c>
      <c r="H57" s="121"/>
      <c r="I57" s="122">
        <f>I58</f>
        <v>3800</v>
      </c>
    </row>
    <row r="58" spans="2:9" s="118" customFormat="1" ht="65.25" customHeight="1">
      <c r="B58" s="119"/>
      <c r="C58" s="107" t="s">
        <v>64</v>
      </c>
      <c r="D58" s="120" t="s">
        <v>71</v>
      </c>
      <c r="E58" s="121" t="s">
        <v>59</v>
      </c>
      <c r="F58" s="121" t="s">
        <v>77</v>
      </c>
      <c r="G58" s="121" t="s">
        <v>197</v>
      </c>
      <c r="H58" s="121" t="s">
        <v>65</v>
      </c>
      <c r="I58" s="122">
        <v>3800</v>
      </c>
    </row>
    <row r="59" spans="1:9" ht="1.5" customHeight="1" hidden="1">
      <c r="A59" s="76"/>
      <c r="B59" s="72"/>
      <c r="C59" s="71" t="s">
        <v>66</v>
      </c>
      <c r="D59" s="77" t="s">
        <v>71</v>
      </c>
      <c r="E59" s="68" t="s">
        <v>59</v>
      </c>
      <c r="F59" s="68" t="s">
        <v>67</v>
      </c>
      <c r="G59" s="68"/>
      <c r="H59" s="68"/>
      <c r="I59" s="69">
        <f>I60</f>
        <v>0</v>
      </c>
    </row>
    <row r="60" spans="1:9" ht="75.75" customHeight="1" hidden="1">
      <c r="A60" s="76"/>
      <c r="B60" s="72"/>
      <c r="C60" s="108" t="s">
        <v>165</v>
      </c>
      <c r="D60" s="77" t="s">
        <v>71</v>
      </c>
      <c r="E60" s="68" t="s">
        <v>59</v>
      </c>
      <c r="F60" s="68" t="s">
        <v>67</v>
      </c>
      <c r="G60" s="68" t="s">
        <v>222</v>
      </c>
      <c r="H60" s="68"/>
      <c r="I60" s="69">
        <f>I61</f>
        <v>0</v>
      </c>
    </row>
    <row r="61" spans="1:9" ht="0.75" customHeight="1" hidden="1">
      <c r="A61" s="76"/>
      <c r="B61" s="72"/>
      <c r="C61" s="108" t="s">
        <v>68</v>
      </c>
      <c r="D61" s="77" t="s">
        <v>71</v>
      </c>
      <c r="E61" s="68" t="s">
        <v>59</v>
      </c>
      <c r="F61" s="68" t="s">
        <v>67</v>
      </c>
      <c r="G61" s="68" t="s">
        <v>240</v>
      </c>
      <c r="H61" s="68"/>
      <c r="I61" s="69">
        <f>I62</f>
        <v>0</v>
      </c>
    </row>
    <row r="62" spans="1:9" ht="33" customHeight="1" hidden="1">
      <c r="A62" s="76"/>
      <c r="B62" s="72"/>
      <c r="C62" s="108" t="s">
        <v>69</v>
      </c>
      <c r="D62" s="77" t="s">
        <v>71</v>
      </c>
      <c r="E62" s="68" t="s">
        <v>59</v>
      </c>
      <c r="F62" s="68" t="s">
        <v>67</v>
      </c>
      <c r="G62" s="68" t="s">
        <v>240</v>
      </c>
      <c r="H62" s="68" t="s">
        <v>70</v>
      </c>
      <c r="I62" s="69">
        <v>0</v>
      </c>
    </row>
    <row r="63" spans="1:9" ht="41.25" customHeight="1" hidden="1">
      <c r="A63" s="76"/>
      <c r="B63" s="72"/>
      <c r="C63" s="108" t="s">
        <v>305</v>
      </c>
      <c r="D63" s="77" t="s">
        <v>71</v>
      </c>
      <c r="E63" s="68" t="s">
        <v>59</v>
      </c>
      <c r="F63" s="68" t="s">
        <v>81</v>
      </c>
      <c r="G63" s="68"/>
      <c r="H63" s="68"/>
      <c r="I63" s="69">
        <f>I64</f>
        <v>0</v>
      </c>
    </row>
    <row r="64" spans="1:9" ht="1.5" customHeight="1" hidden="1">
      <c r="A64" s="76"/>
      <c r="B64" s="72"/>
      <c r="C64" s="108" t="s">
        <v>246</v>
      </c>
      <c r="D64" s="77" t="s">
        <v>71</v>
      </c>
      <c r="E64" s="68" t="s">
        <v>59</v>
      </c>
      <c r="F64" s="68" t="s">
        <v>81</v>
      </c>
      <c r="G64" s="68" t="s">
        <v>304</v>
      </c>
      <c r="H64" s="68"/>
      <c r="I64" s="69">
        <f>I65</f>
        <v>0</v>
      </c>
    </row>
    <row r="65" spans="1:9" ht="33" customHeight="1" hidden="1">
      <c r="A65" s="76"/>
      <c r="B65" s="72"/>
      <c r="C65" s="108" t="s">
        <v>303</v>
      </c>
      <c r="D65" s="77" t="s">
        <v>71</v>
      </c>
      <c r="E65" s="68" t="s">
        <v>59</v>
      </c>
      <c r="F65" s="68" t="s">
        <v>81</v>
      </c>
      <c r="G65" s="68" t="s">
        <v>248</v>
      </c>
      <c r="H65" s="68"/>
      <c r="I65" s="69">
        <f>I66</f>
        <v>0</v>
      </c>
    </row>
    <row r="66" spans="1:9" ht="0.75" customHeight="1" hidden="1">
      <c r="A66" s="76"/>
      <c r="B66" s="72"/>
      <c r="C66" s="108" t="s">
        <v>64</v>
      </c>
      <c r="D66" s="77" t="s">
        <v>71</v>
      </c>
      <c r="E66" s="68" t="s">
        <v>59</v>
      </c>
      <c r="F66" s="68" t="s">
        <v>81</v>
      </c>
      <c r="G66" s="68" t="s">
        <v>248</v>
      </c>
      <c r="H66" s="68" t="s">
        <v>65</v>
      </c>
      <c r="I66" s="69">
        <v>0</v>
      </c>
    </row>
    <row r="67" spans="1:9" ht="117" customHeight="1" hidden="1">
      <c r="A67" s="76"/>
      <c r="B67" s="72"/>
      <c r="C67" s="108" t="s">
        <v>66</v>
      </c>
      <c r="D67" s="77" t="s">
        <v>71</v>
      </c>
      <c r="E67" s="68" t="s">
        <v>59</v>
      </c>
      <c r="F67" s="68" t="s">
        <v>67</v>
      </c>
      <c r="G67" s="68"/>
      <c r="H67" s="68"/>
      <c r="I67" s="69">
        <f>I68</f>
        <v>0</v>
      </c>
    </row>
    <row r="68" spans="1:9" ht="77.25" customHeight="1" hidden="1">
      <c r="A68" s="76"/>
      <c r="B68" s="72"/>
      <c r="C68" s="108" t="s">
        <v>165</v>
      </c>
      <c r="D68" s="77" t="s">
        <v>71</v>
      </c>
      <c r="E68" s="68" t="s">
        <v>59</v>
      </c>
      <c r="F68" s="68" t="s">
        <v>67</v>
      </c>
      <c r="G68" s="68" t="s">
        <v>222</v>
      </c>
      <c r="H68" s="68"/>
      <c r="I68" s="69">
        <f>I69</f>
        <v>0</v>
      </c>
    </row>
    <row r="69" spans="1:9" ht="69" customHeight="1" hidden="1">
      <c r="A69" s="76"/>
      <c r="B69" s="72"/>
      <c r="C69" s="108" t="s">
        <v>68</v>
      </c>
      <c r="D69" s="77" t="s">
        <v>71</v>
      </c>
      <c r="E69" s="68" t="s">
        <v>59</v>
      </c>
      <c r="F69" s="68" t="s">
        <v>67</v>
      </c>
      <c r="G69" s="68" t="s">
        <v>240</v>
      </c>
      <c r="H69" s="68"/>
      <c r="I69" s="69">
        <f>I70</f>
        <v>0</v>
      </c>
    </row>
    <row r="70" spans="1:9" ht="0.75" customHeight="1" hidden="1">
      <c r="A70" s="76"/>
      <c r="B70" s="72"/>
      <c r="C70" s="108" t="s">
        <v>69</v>
      </c>
      <c r="D70" s="77" t="s">
        <v>100</v>
      </c>
      <c r="E70" s="68" t="s">
        <v>59</v>
      </c>
      <c r="F70" s="68" t="s">
        <v>67</v>
      </c>
      <c r="G70" s="68" t="s">
        <v>240</v>
      </c>
      <c r="H70" s="68" t="s">
        <v>70</v>
      </c>
      <c r="I70" s="69">
        <v>0</v>
      </c>
    </row>
    <row r="71" spans="2:9" s="118" customFormat="1" ht="18.75">
      <c r="B71" s="119"/>
      <c r="C71" s="107" t="s">
        <v>82</v>
      </c>
      <c r="D71" s="120" t="s">
        <v>71</v>
      </c>
      <c r="E71" s="121" t="s">
        <v>59</v>
      </c>
      <c r="F71" s="121" t="s">
        <v>83</v>
      </c>
      <c r="G71" s="121"/>
      <c r="H71" s="121"/>
      <c r="I71" s="122">
        <f>I72</f>
        <v>30000</v>
      </c>
    </row>
    <row r="72" spans="2:9" s="118" customFormat="1" ht="75">
      <c r="B72" s="119"/>
      <c r="C72" s="107" t="s">
        <v>165</v>
      </c>
      <c r="D72" s="120" t="s">
        <v>71</v>
      </c>
      <c r="E72" s="121" t="s">
        <v>59</v>
      </c>
      <c r="F72" s="121" t="s">
        <v>83</v>
      </c>
      <c r="G72" s="121" t="s">
        <v>222</v>
      </c>
      <c r="H72" s="121"/>
      <c r="I72" s="122">
        <f>I73</f>
        <v>30000</v>
      </c>
    </row>
    <row r="73" spans="2:9" s="118" customFormat="1" ht="37.5">
      <c r="B73" s="119"/>
      <c r="C73" s="107" t="s">
        <v>84</v>
      </c>
      <c r="D73" s="120" t="s">
        <v>71</v>
      </c>
      <c r="E73" s="121" t="s">
        <v>59</v>
      </c>
      <c r="F73" s="121" t="s">
        <v>83</v>
      </c>
      <c r="G73" s="121" t="s">
        <v>223</v>
      </c>
      <c r="H73" s="121"/>
      <c r="I73" s="122">
        <f>I75</f>
        <v>30000</v>
      </c>
    </row>
    <row r="74" spans="2:9" s="118" customFormat="1" ht="37.5">
      <c r="B74" s="119"/>
      <c r="C74" s="107" t="s">
        <v>85</v>
      </c>
      <c r="D74" s="120" t="s">
        <v>71</v>
      </c>
      <c r="E74" s="121" t="s">
        <v>59</v>
      </c>
      <c r="F74" s="121" t="s">
        <v>83</v>
      </c>
      <c r="G74" s="121" t="s">
        <v>224</v>
      </c>
      <c r="H74" s="121"/>
      <c r="I74" s="122">
        <f>I75</f>
        <v>30000</v>
      </c>
    </row>
    <row r="75" spans="2:9" s="118" customFormat="1" ht="37.5">
      <c r="B75" s="119"/>
      <c r="C75" s="107" t="s">
        <v>78</v>
      </c>
      <c r="D75" s="120" t="s">
        <v>71</v>
      </c>
      <c r="E75" s="121" t="s">
        <v>59</v>
      </c>
      <c r="F75" s="121" t="s">
        <v>83</v>
      </c>
      <c r="G75" s="121" t="s">
        <v>224</v>
      </c>
      <c r="H75" s="121" t="s">
        <v>79</v>
      </c>
      <c r="I75" s="122">
        <v>30000</v>
      </c>
    </row>
    <row r="76" spans="2:9" s="118" customFormat="1" ht="39.75" customHeight="1">
      <c r="B76" s="119"/>
      <c r="C76" s="117" t="s">
        <v>86</v>
      </c>
      <c r="D76" s="120" t="s">
        <v>71</v>
      </c>
      <c r="E76" s="121" t="s">
        <v>59</v>
      </c>
      <c r="F76" s="121" t="s">
        <v>87</v>
      </c>
      <c r="G76" s="121"/>
      <c r="H76" s="121"/>
      <c r="I76" s="122">
        <f>I96+I77+I94+I107+I113+I110+I117</f>
        <v>1663533</v>
      </c>
    </row>
    <row r="77" spans="2:9" s="118" customFormat="1" ht="78" customHeight="1">
      <c r="B77" s="119"/>
      <c r="C77" s="197" t="s">
        <v>446</v>
      </c>
      <c r="D77" s="120" t="s">
        <v>71</v>
      </c>
      <c r="E77" s="121" t="s">
        <v>59</v>
      </c>
      <c r="F77" s="121" t="s">
        <v>87</v>
      </c>
      <c r="G77" s="121" t="s">
        <v>198</v>
      </c>
      <c r="H77" s="121"/>
      <c r="I77" s="122">
        <f>I84+I79+I92+I88</f>
        <v>206000</v>
      </c>
    </row>
    <row r="78" spans="2:9" s="118" customFormat="1" ht="75" hidden="1">
      <c r="B78" s="119"/>
      <c r="C78" s="117" t="s">
        <v>306</v>
      </c>
      <c r="D78" s="120" t="s">
        <v>71</v>
      </c>
      <c r="E78" s="121" t="s">
        <v>59</v>
      </c>
      <c r="F78" s="121" t="s">
        <v>87</v>
      </c>
      <c r="G78" s="121" t="s">
        <v>199</v>
      </c>
      <c r="H78" s="121"/>
      <c r="I78" s="122">
        <f>I79</f>
        <v>0</v>
      </c>
    </row>
    <row r="79" spans="2:9" s="118" customFormat="1" ht="75" hidden="1">
      <c r="B79" s="119"/>
      <c r="C79" s="117" t="s">
        <v>294</v>
      </c>
      <c r="D79" s="120" t="s">
        <v>71</v>
      </c>
      <c r="E79" s="121" t="s">
        <v>59</v>
      </c>
      <c r="F79" s="121" t="s">
        <v>87</v>
      </c>
      <c r="G79" s="121" t="s">
        <v>295</v>
      </c>
      <c r="H79" s="121"/>
      <c r="I79" s="122">
        <f>I82+I80</f>
        <v>0</v>
      </c>
    </row>
    <row r="80" spans="2:9" s="118" customFormat="1" ht="81" customHeight="1" hidden="1">
      <c r="B80" s="119"/>
      <c r="C80" s="117" t="s">
        <v>294</v>
      </c>
      <c r="D80" s="120" t="s">
        <v>71</v>
      </c>
      <c r="E80" s="121" t="s">
        <v>59</v>
      </c>
      <c r="F80" s="121" t="s">
        <v>87</v>
      </c>
      <c r="G80" s="121" t="s">
        <v>254</v>
      </c>
      <c r="H80" s="121"/>
      <c r="I80" s="122">
        <f>I81</f>
        <v>0</v>
      </c>
    </row>
    <row r="81" spans="2:9" s="118" customFormat="1" ht="55.5" customHeight="1" hidden="1">
      <c r="B81" s="119"/>
      <c r="C81" s="117" t="s">
        <v>157</v>
      </c>
      <c r="D81" s="120" t="s">
        <v>71</v>
      </c>
      <c r="E81" s="121" t="s">
        <v>59</v>
      </c>
      <c r="F81" s="121" t="s">
        <v>87</v>
      </c>
      <c r="G81" s="121" t="s">
        <v>254</v>
      </c>
      <c r="H81" s="121" t="s">
        <v>65</v>
      </c>
      <c r="I81" s="122">
        <f>228000-228000</f>
        <v>0</v>
      </c>
    </row>
    <row r="82" spans="2:9" s="118" customFormat="1" ht="63.75" customHeight="1" hidden="1">
      <c r="B82" s="119"/>
      <c r="C82" s="117" t="s">
        <v>296</v>
      </c>
      <c r="D82" s="120" t="s">
        <v>71</v>
      </c>
      <c r="E82" s="121" t="s">
        <v>59</v>
      </c>
      <c r="F82" s="121" t="s">
        <v>87</v>
      </c>
      <c r="G82" s="121" t="s">
        <v>297</v>
      </c>
      <c r="H82" s="121"/>
      <c r="I82" s="122">
        <f>I83</f>
        <v>0</v>
      </c>
    </row>
    <row r="83" spans="2:11" s="118" customFormat="1" ht="56.25" hidden="1">
      <c r="B83" s="119"/>
      <c r="C83" s="117" t="s">
        <v>157</v>
      </c>
      <c r="D83" s="120" t="s">
        <v>71</v>
      </c>
      <c r="E83" s="121" t="s">
        <v>59</v>
      </c>
      <c r="F83" s="121" t="s">
        <v>87</v>
      </c>
      <c r="G83" s="121" t="s">
        <v>297</v>
      </c>
      <c r="H83" s="121" t="s">
        <v>65</v>
      </c>
      <c r="I83" s="122">
        <v>0</v>
      </c>
      <c r="K83" s="118">
        <v>20400</v>
      </c>
    </row>
    <row r="84" spans="2:9" s="118" customFormat="1" ht="56.25" hidden="1">
      <c r="B84" s="119"/>
      <c r="C84" s="117" t="s">
        <v>88</v>
      </c>
      <c r="D84" s="120" t="s">
        <v>71</v>
      </c>
      <c r="E84" s="121" t="s">
        <v>59</v>
      </c>
      <c r="F84" s="121" t="s">
        <v>87</v>
      </c>
      <c r="G84" s="121" t="s">
        <v>202</v>
      </c>
      <c r="H84" s="121"/>
      <c r="I84" s="122">
        <f>I85</f>
        <v>0</v>
      </c>
    </row>
    <row r="85" spans="2:9" s="118" customFormat="1" ht="56.25" hidden="1">
      <c r="B85" s="119"/>
      <c r="C85" s="117" t="s">
        <v>88</v>
      </c>
      <c r="D85" s="120" t="s">
        <v>71</v>
      </c>
      <c r="E85" s="121" t="s">
        <v>59</v>
      </c>
      <c r="F85" s="121" t="s">
        <v>87</v>
      </c>
      <c r="G85" s="121" t="s">
        <v>257</v>
      </c>
      <c r="H85" s="121"/>
      <c r="I85" s="122">
        <f>I86+I87</f>
        <v>0</v>
      </c>
    </row>
    <row r="86" spans="2:9" s="118" customFormat="1" ht="54.75" customHeight="1" hidden="1">
      <c r="B86" s="119"/>
      <c r="C86" s="117" t="s">
        <v>64</v>
      </c>
      <c r="D86" s="120" t="s">
        <v>71</v>
      </c>
      <c r="E86" s="121" t="s">
        <v>59</v>
      </c>
      <c r="F86" s="121" t="s">
        <v>87</v>
      </c>
      <c r="G86" s="121" t="s">
        <v>257</v>
      </c>
      <c r="H86" s="121" t="s">
        <v>65</v>
      </c>
      <c r="I86" s="122">
        <f>42000-42000</f>
        <v>0</v>
      </c>
    </row>
    <row r="87" spans="2:9" s="118" customFormat="1" ht="37.5" hidden="1">
      <c r="B87" s="119"/>
      <c r="C87" s="117" t="s">
        <v>126</v>
      </c>
      <c r="D87" s="120" t="s">
        <v>71</v>
      </c>
      <c r="E87" s="121" t="s">
        <v>59</v>
      </c>
      <c r="F87" s="121" t="s">
        <v>87</v>
      </c>
      <c r="G87" s="121" t="s">
        <v>257</v>
      </c>
      <c r="H87" s="121" t="s">
        <v>127</v>
      </c>
      <c r="I87" s="122">
        <v>0</v>
      </c>
    </row>
    <row r="88" spans="2:9" s="118" customFormat="1" ht="75">
      <c r="B88" s="119"/>
      <c r="C88" s="219" t="s">
        <v>294</v>
      </c>
      <c r="D88" s="120" t="s">
        <v>71</v>
      </c>
      <c r="E88" s="121" t="s">
        <v>59</v>
      </c>
      <c r="F88" s="121" t="s">
        <v>87</v>
      </c>
      <c r="G88" s="121" t="s">
        <v>199</v>
      </c>
      <c r="H88" s="121"/>
      <c r="I88" s="122">
        <f>I89</f>
        <v>164000</v>
      </c>
    </row>
    <row r="89" spans="2:9" s="118" customFormat="1" ht="75">
      <c r="B89" s="119"/>
      <c r="C89" s="219" t="s">
        <v>294</v>
      </c>
      <c r="D89" s="120" t="s">
        <v>71</v>
      </c>
      <c r="E89" s="121" t="s">
        <v>59</v>
      </c>
      <c r="F89" s="121" t="s">
        <v>87</v>
      </c>
      <c r="G89" s="121" t="s">
        <v>395</v>
      </c>
      <c r="H89" s="121"/>
      <c r="I89" s="122">
        <f>I90</f>
        <v>164000</v>
      </c>
    </row>
    <row r="90" spans="2:9" s="118" customFormat="1" ht="56.25">
      <c r="B90" s="119"/>
      <c r="C90" s="219" t="s">
        <v>64</v>
      </c>
      <c r="D90" s="120" t="s">
        <v>71</v>
      </c>
      <c r="E90" s="121" t="s">
        <v>59</v>
      </c>
      <c r="F90" s="121" t="s">
        <v>87</v>
      </c>
      <c r="G90" s="121" t="s">
        <v>395</v>
      </c>
      <c r="H90" s="121" t="s">
        <v>65</v>
      </c>
      <c r="I90" s="122">
        <f>164000</f>
        <v>164000</v>
      </c>
    </row>
    <row r="91" spans="2:9" s="118" customFormat="1" ht="56.25">
      <c r="B91" s="119"/>
      <c r="C91" s="117" t="s">
        <v>88</v>
      </c>
      <c r="D91" s="120" t="s">
        <v>71</v>
      </c>
      <c r="E91" s="121" t="s">
        <v>59</v>
      </c>
      <c r="F91" s="121" t="s">
        <v>87</v>
      </c>
      <c r="G91" s="121" t="s">
        <v>396</v>
      </c>
      <c r="H91" s="121"/>
      <c r="I91" s="122">
        <f>I92</f>
        <v>42000</v>
      </c>
    </row>
    <row r="92" spans="2:9" s="118" customFormat="1" ht="37.5" customHeight="1">
      <c r="B92" s="119"/>
      <c r="C92" s="117" t="s">
        <v>126</v>
      </c>
      <c r="D92" s="120" t="s">
        <v>71</v>
      </c>
      <c r="E92" s="121" t="s">
        <v>59</v>
      </c>
      <c r="F92" s="121" t="s">
        <v>355</v>
      </c>
      <c r="G92" s="121" t="s">
        <v>396</v>
      </c>
      <c r="H92" s="121" t="s">
        <v>127</v>
      </c>
      <c r="I92" s="122">
        <v>42000</v>
      </c>
    </row>
    <row r="93" spans="2:9" s="118" customFormat="1" ht="117.75" customHeight="1">
      <c r="B93" s="119"/>
      <c r="C93" s="197" t="s">
        <v>447</v>
      </c>
      <c r="D93" s="120" t="s">
        <v>71</v>
      </c>
      <c r="E93" s="121" t="s">
        <v>59</v>
      </c>
      <c r="F93" s="121" t="s">
        <v>87</v>
      </c>
      <c r="G93" s="121" t="s">
        <v>397</v>
      </c>
      <c r="H93" s="121"/>
      <c r="I93" s="122">
        <f>I94</f>
        <v>146700</v>
      </c>
    </row>
    <row r="94" spans="2:9" s="118" customFormat="1" ht="99.75" customHeight="1">
      <c r="B94" s="119"/>
      <c r="C94" s="117" t="s">
        <v>408</v>
      </c>
      <c r="D94" s="120" t="s">
        <v>71</v>
      </c>
      <c r="E94" s="121" t="s">
        <v>59</v>
      </c>
      <c r="F94" s="121" t="s">
        <v>87</v>
      </c>
      <c r="G94" s="121" t="s">
        <v>354</v>
      </c>
      <c r="H94" s="121"/>
      <c r="I94" s="122">
        <f>I95</f>
        <v>146700</v>
      </c>
    </row>
    <row r="95" spans="2:9" s="118" customFormat="1" ht="55.5" customHeight="1">
      <c r="B95" s="119"/>
      <c r="C95" s="117" t="s">
        <v>64</v>
      </c>
      <c r="D95" s="120" t="s">
        <v>71</v>
      </c>
      <c r="E95" s="121" t="s">
        <v>59</v>
      </c>
      <c r="F95" s="121" t="s">
        <v>87</v>
      </c>
      <c r="G95" s="121" t="s">
        <v>354</v>
      </c>
      <c r="H95" s="121" t="s">
        <v>65</v>
      </c>
      <c r="I95" s="122">
        <f>296700-150000</f>
        <v>146700</v>
      </c>
    </row>
    <row r="96" spans="1:9" ht="76.5" customHeight="1" hidden="1">
      <c r="A96" s="76"/>
      <c r="B96" s="72"/>
      <c r="C96" s="108" t="s">
        <v>165</v>
      </c>
      <c r="D96" s="77" t="s">
        <v>71</v>
      </c>
      <c r="E96" s="68" t="s">
        <v>59</v>
      </c>
      <c r="F96" s="68" t="s">
        <v>87</v>
      </c>
      <c r="G96" s="68" t="s">
        <v>222</v>
      </c>
      <c r="H96" s="68"/>
      <c r="I96" s="69">
        <f>I101+I97+I99+I103+I105</f>
        <v>0</v>
      </c>
    </row>
    <row r="97" spans="1:9" ht="116.25" customHeight="1" hidden="1">
      <c r="A97" s="76"/>
      <c r="B97" s="72"/>
      <c r="C97" s="108" t="s">
        <v>189</v>
      </c>
      <c r="D97" s="77" t="s">
        <v>71</v>
      </c>
      <c r="E97" s="68" t="s">
        <v>59</v>
      </c>
      <c r="F97" s="68" t="s">
        <v>87</v>
      </c>
      <c r="G97" s="68" t="s">
        <v>307</v>
      </c>
      <c r="H97" s="68"/>
      <c r="I97" s="69">
        <f>I98</f>
        <v>0</v>
      </c>
    </row>
    <row r="98" spans="1:9" ht="60.75" customHeight="1" hidden="1">
      <c r="A98" s="76"/>
      <c r="B98" s="72"/>
      <c r="C98" s="71" t="s">
        <v>64</v>
      </c>
      <c r="D98" s="77" t="s">
        <v>71</v>
      </c>
      <c r="E98" s="68" t="s">
        <v>59</v>
      </c>
      <c r="F98" s="68" t="s">
        <v>87</v>
      </c>
      <c r="G98" s="68" t="s">
        <v>307</v>
      </c>
      <c r="H98" s="68" t="s">
        <v>65</v>
      </c>
      <c r="I98" s="69">
        <v>0</v>
      </c>
    </row>
    <row r="99" spans="1:9" ht="80.25" customHeight="1" hidden="1">
      <c r="A99" s="76"/>
      <c r="B99" s="72"/>
      <c r="C99" s="71" t="s">
        <v>242</v>
      </c>
      <c r="D99" s="77" t="s">
        <v>71</v>
      </c>
      <c r="E99" s="68" t="s">
        <v>59</v>
      </c>
      <c r="F99" s="68" t="s">
        <v>87</v>
      </c>
      <c r="G99" s="68" t="s">
        <v>241</v>
      </c>
      <c r="H99" s="68"/>
      <c r="I99" s="69">
        <f>I100</f>
        <v>0</v>
      </c>
    </row>
    <row r="100" spans="1:9" ht="35.25" customHeight="1" hidden="1">
      <c r="A100" s="76"/>
      <c r="B100" s="72"/>
      <c r="C100" s="71" t="s">
        <v>69</v>
      </c>
      <c r="D100" s="77" t="s">
        <v>71</v>
      </c>
      <c r="E100" s="68" t="s">
        <v>59</v>
      </c>
      <c r="F100" s="68" t="s">
        <v>87</v>
      </c>
      <c r="G100" s="68" t="s">
        <v>241</v>
      </c>
      <c r="H100" s="68" t="s">
        <v>70</v>
      </c>
      <c r="I100" s="69">
        <v>0</v>
      </c>
    </row>
    <row r="101" spans="1:9" ht="37.5" hidden="1">
      <c r="A101" s="76"/>
      <c r="B101" s="72"/>
      <c r="C101" s="108" t="s">
        <v>68</v>
      </c>
      <c r="D101" s="77" t="s">
        <v>71</v>
      </c>
      <c r="E101" s="68" t="s">
        <v>59</v>
      </c>
      <c r="F101" s="68" t="s">
        <v>87</v>
      </c>
      <c r="G101" s="68" t="s">
        <v>240</v>
      </c>
      <c r="H101" s="68"/>
      <c r="I101" s="69">
        <f>I102</f>
        <v>0</v>
      </c>
    </row>
    <row r="102" spans="1:9" ht="21" customHeight="1" hidden="1">
      <c r="A102" s="76"/>
      <c r="B102" s="72"/>
      <c r="C102" s="108" t="s">
        <v>69</v>
      </c>
      <c r="D102" s="77" t="s">
        <v>71</v>
      </c>
      <c r="E102" s="68" t="s">
        <v>59</v>
      </c>
      <c r="F102" s="68" t="s">
        <v>87</v>
      </c>
      <c r="G102" s="68" t="s">
        <v>240</v>
      </c>
      <c r="H102" s="68" t="s">
        <v>70</v>
      </c>
      <c r="I102" s="69">
        <v>0</v>
      </c>
    </row>
    <row r="103" spans="1:9" ht="75.75" customHeight="1" hidden="1">
      <c r="A103" s="76"/>
      <c r="B103" s="72"/>
      <c r="C103" s="108" t="s">
        <v>242</v>
      </c>
      <c r="D103" s="77" t="s">
        <v>71</v>
      </c>
      <c r="E103" s="68" t="s">
        <v>59</v>
      </c>
      <c r="F103" s="68" t="s">
        <v>87</v>
      </c>
      <c r="G103" s="68" t="s">
        <v>241</v>
      </c>
      <c r="H103" s="68"/>
      <c r="I103" s="69">
        <f>I104</f>
        <v>0</v>
      </c>
    </row>
    <row r="104" spans="1:9" ht="21" customHeight="1" hidden="1">
      <c r="A104" s="76"/>
      <c r="B104" s="72"/>
      <c r="C104" s="108" t="s">
        <v>69</v>
      </c>
      <c r="D104" s="77" t="s">
        <v>71</v>
      </c>
      <c r="E104" s="68" t="s">
        <v>59</v>
      </c>
      <c r="F104" s="68" t="s">
        <v>87</v>
      </c>
      <c r="G104" s="68" t="s">
        <v>241</v>
      </c>
      <c r="H104" s="68" t="s">
        <v>70</v>
      </c>
      <c r="I104" s="69">
        <v>0</v>
      </c>
    </row>
    <row r="105" spans="1:9" ht="36.75" customHeight="1" hidden="1">
      <c r="A105" s="76"/>
      <c r="B105" s="72"/>
      <c r="C105" s="108" t="s">
        <v>68</v>
      </c>
      <c r="D105" s="77" t="s">
        <v>100</v>
      </c>
      <c r="E105" s="68" t="s">
        <v>59</v>
      </c>
      <c r="F105" s="68" t="s">
        <v>355</v>
      </c>
      <c r="G105" s="68" t="s">
        <v>240</v>
      </c>
      <c r="H105" s="68"/>
      <c r="I105" s="69">
        <f>I106</f>
        <v>0</v>
      </c>
    </row>
    <row r="106" spans="1:9" ht="21" customHeight="1" hidden="1">
      <c r="A106" s="76"/>
      <c r="B106" s="72"/>
      <c r="C106" s="108" t="s">
        <v>69</v>
      </c>
      <c r="D106" s="77" t="s">
        <v>71</v>
      </c>
      <c r="E106" s="68" t="s">
        <v>59</v>
      </c>
      <c r="F106" s="68" t="s">
        <v>87</v>
      </c>
      <c r="G106" s="68" t="s">
        <v>240</v>
      </c>
      <c r="H106" s="68" t="s">
        <v>70</v>
      </c>
      <c r="I106" s="69">
        <v>0</v>
      </c>
    </row>
    <row r="107" spans="1:9" ht="65.25" customHeight="1" hidden="1">
      <c r="A107" s="76"/>
      <c r="B107" s="72"/>
      <c r="C107" s="108" t="s">
        <v>165</v>
      </c>
      <c r="D107" s="77" t="s">
        <v>71</v>
      </c>
      <c r="E107" s="68" t="s">
        <v>59</v>
      </c>
      <c r="F107" s="68" t="s">
        <v>87</v>
      </c>
      <c r="G107" s="68" t="s">
        <v>222</v>
      </c>
      <c r="H107" s="68"/>
      <c r="I107" s="69">
        <f>I108</f>
        <v>0</v>
      </c>
    </row>
    <row r="108" spans="1:9" ht="111.75" customHeight="1" hidden="1">
      <c r="A108" s="76"/>
      <c r="B108" s="72"/>
      <c r="C108" s="108" t="s">
        <v>411</v>
      </c>
      <c r="D108" s="77" t="s">
        <v>71</v>
      </c>
      <c r="E108" s="68" t="s">
        <v>59</v>
      </c>
      <c r="F108" s="68" t="s">
        <v>87</v>
      </c>
      <c r="G108" s="68" t="s">
        <v>307</v>
      </c>
      <c r="H108" s="68"/>
      <c r="I108" s="69">
        <f>I109</f>
        <v>0</v>
      </c>
    </row>
    <row r="109" spans="1:9" ht="36" customHeight="1" hidden="1">
      <c r="A109" s="76"/>
      <c r="B109" s="72"/>
      <c r="C109" s="108" t="s">
        <v>78</v>
      </c>
      <c r="D109" s="77" t="s">
        <v>71</v>
      </c>
      <c r="E109" s="68" t="s">
        <v>59</v>
      </c>
      <c r="F109" s="68" t="s">
        <v>87</v>
      </c>
      <c r="G109" s="68" t="s">
        <v>307</v>
      </c>
      <c r="H109" s="68" t="s">
        <v>79</v>
      </c>
      <c r="I109" s="69">
        <v>0</v>
      </c>
    </row>
    <row r="110" spans="2:9" s="118" customFormat="1" ht="57.75" customHeight="1">
      <c r="B110" s="119"/>
      <c r="C110" s="207" t="s">
        <v>470</v>
      </c>
      <c r="D110" s="120" t="s">
        <v>71</v>
      </c>
      <c r="E110" s="121" t="s">
        <v>59</v>
      </c>
      <c r="F110" s="121" t="s">
        <v>87</v>
      </c>
      <c r="G110" s="121" t="s">
        <v>206</v>
      </c>
      <c r="H110" s="121"/>
      <c r="I110" s="122">
        <f>I111</f>
        <v>1000000</v>
      </c>
    </row>
    <row r="111" spans="2:9" s="118" customFormat="1" ht="60.75" customHeight="1">
      <c r="B111" s="119"/>
      <c r="C111" s="207" t="s">
        <v>471</v>
      </c>
      <c r="D111" s="120" t="s">
        <v>71</v>
      </c>
      <c r="E111" s="121" t="s">
        <v>59</v>
      </c>
      <c r="F111" s="121" t="s">
        <v>87</v>
      </c>
      <c r="G111" s="121" t="s">
        <v>469</v>
      </c>
      <c r="H111" s="121"/>
      <c r="I111" s="122">
        <f>I112</f>
        <v>1000000</v>
      </c>
    </row>
    <row r="112" spans="2:9" s="118" customFormat="1" ht="60" customHeight="1">
      <c r="B112" s="119"/>
      <c r="C112" s="207" t="s">
        <v>64</v>
      </c>
      <c r="D112" s="120" t="s">
        <v>71</v>
      </c>
      <c r="E112" s="121" t="s">
        <v>59</v>
      </c>
      <c r="F112" s="121" t="s">
        <v>87</v>
      </c>
      <c r="G112" s="121" t="s">
        <v>469</v>
      </c>
      <c r="H112" s="121" t="s">
        <v>65</v>
      </c>
      <c r="I112" s="122">
        <f>800000+200000</f>
        <v>1000000</v>
      </c>
    </row>
    <row r="113" spans="2:9" s="118" customFormat="1" ht="78.75" customHeight="1">
      <c r="B113" s="119"/>
      <c r="C113" s="107" t="s">
        <v>165</v>
      </c>
      <c r="D113" s="120" t="s">
        <v>71</v>
      </c>
      <c r="E113" s="121" t="s">
        <v>59</v>
      </c>
      <c r="F113" s="121" t="s">
        <v>87</v>
      </c>
      <c r="G113" s="121" t="s">
        <v>222</v>
      </c>
      <c r="H113" s="121"/>
      <c r="I113" s="122">
        <f>I114+I118</f>
        <v>89374</v>
      </c>
    </row>
    <row r="114" spans="2:9" s="118" customFormat="1" ht="119.25" customHeight="1">
      <c r="B114" s="119"/>
      <c r="C114" s="107" t="s">
        <v>411</v>
      </c>
      <c r="D114" s="120" t="s">
        <v>71</v>
      </c>
      <c r="E114" s="121" t="s">
        <v>59</v>
      </c>
      <c r="F114" s="121" t="s">
        <v>87</v>
      </c>
      <c r="G114" s="121" t="s">
        <v>307</v>
      </c>
      <c r="H114" s="121"/>
      <c r="I114" s="122">
        <f>I115</f>
        <v>84334</v>
      </c>
    </row>
    <row r="115" spans="2:9" s="118" customFormat="1" ht="36" customHeight="1">
      <c r="B115" s="119"/>
      <c r="C115" s="107" t="s">
        <v>78</v>
      </c>
      <c r="D115" s="120" t="s">
        <v>71</v>
      </c>
      <c r="E115" s="121" t="s">
        <v>59</v>
      </c>
      <c r="F115" s="121" t="s">
        <v>87</v>
      </c>
      <c r="G115" s="121" t="s">
        <v>307</v>
      </c>
      <c r="H115" s="121" t="s">
        <v>79</v>
      </c>
      <c r="I115" s="122">
        <v>84334</v>
      </c>
    </row>
    <row r="116" spans="2:9" s="118" customFormat="1" ht="78.75" customHeight="1">
      <c r="B116" s="119"/>
      <c r="C116" s="208" t="s">
        <v>242</v>
      </c>
      <c r="D116" s="120" t="s">
        <v>71</v>
      </c>
      <c r="E116" s="121" t="s">
        <v>59</v>
      </c>
      <c r="F116" s="121" t="s">
        <v>87</v>
      </c>
      <c r="G116" s="121" t="s">
        <v>241</v>
      </c>
      <c r="H116" s="121"/>
      <c r="I116" s="122">
        <f>I117</f>
        <v>221459</v>
      </c>
    </row>
    <row r="117" spans="2:9" s="118" customFormat="1" ht="23.25" customHeight="1">
      <c r="B117" s="119"/>
      <c r="C117" s="208" t="s">
        <v>69</v>
      </c>
      <c r="D117" s="120" t="s">
        <v>71</v>
      </c>
      <c r="E117" s="121" t="s">
        <v>59</v>
      </c>
      <c r="F117" s="121" t="s">
        <v>87</v>
      </c>
      <c r="G117" s="121" t="s">
        <v>241</v>
      </c>
      <c r="H117" s="121" t="s">
        <v>70</v>
      </c>
      <c r="I117" s="122">
        <f>221459</f>
        <v>221459</v>
      </c>
    </row>
    <row r="118" spans="2:9" s="118" customFormat="1" ht="40.5" customHeight="1">
      <c r="B118" s="119"/>
      <c r="C118" s="217" t="s">
        <v>68</v>
      </c>
      <c r="D118" s="120" t="s">
        <v>71</v>
      </c>
      <c r="E118" s="121" t="s">
        <v>59</v>
      </c>
      <c r="F118" s="121" t="s">
        <v>87</v>
      </c>
      <c r="G118" s="121" t="s">
        <v>240</v>
      </c>
      <c r="H118" s="121"/>
      <c r="I118" s="122">
        <f>I119</f>
        <v>5040</v>
      </c>
    </row>
    <row r="119" spans="2:9" s="118" customFormat="1" ht="23.25" customHeight="1">
      <c r="B119" s="119"/>
      <c r="C119" s="217" t="s">
        <v>69</v>
      </c>
      <c r="D119" s="120" t="s">
        <v>71</v>
      </c>
      <c r="E119" s="121" t="s">
        <v>59</v>
      </c>
      <c r="F119" s="121" t="s">
        <v>87</v>
      </c>
      <c r="G119" s="121" t="s">
        <v>240</v>
      </c>
      <c r="H119" s="121" t="s">
        <v>70</v>
      </c>
      <c r="I119" s="122">
        <v>5040</v>
      </c>
    </row>
    <row r="120" spans="2:9" s="118" customFormat="1" ht="19.5" customHeight="1">
      <c r="B120" s="119" t="s">
        <v>89</v>
      </c>
      <c r="C120" s="124" t="s">
        <v>90</v>
      </c>
      <c r="D120" s="119" t="s">
        <v>71</v>
      </c>
      <c r="E120" s="126" t="s">
        <v>73</v>
      </c>
      <c r="F120" s="126" t="s">
        <v>60</v>
      </c>
      <c r="G120" s="126"/>
      <c r="H120" s="126"/>
      <c r="I120" s="127">
        <f>I121</f>
        <v>469298</v>
      </c>
    </row>
    <row r="121" spans="2:9" s="118" customFormat="1" ht="37.5">
      <c r="B121" s="119"/>
      <c r="C121" s="117" t="s">
        <v>91</v>
      </c>
      <c r="D121" s="120" t="s">
        <v>71</v>
      </c>
      <c r="E121" s="121" t="s">
        <v>73</v>
      </c>
      <c r="F121" s="121" t="s">
        <v>62</v>
      </c>
      <c r="G121" s="121"/>
      <c r="H121" s="121"/>
      <c r="I121" s="122">
        <f>I122</f>
        <v>469298</v>
      </c>
    </row>
    <row r="122" spans="2:9" s="118" customFormat="1" ht="56.25">
      <c r="B122" s="119"/>
      <c r="C122" s="197" t="s">
        <v>445</v>
      </c>
      <c r="D122" s="120" t="s">
        <v>71</v>
      </c>
      <c r="E122" s="121" t="s">
        <v>73</v>
      </c>
      <c r="F122" s="121" t="s">
        <v>62</v>
      </c>
      <c r="G122" s="121" t="s">
        <v>190</v>
      </c>
      <c r="H122" s="121"/>
      <c r="I122" s="122">
        <f>I123</f>
        <v>469298</v>
      </c>
    </row>
    <row r="123" spans="2:9" s="118" customFormat="1" ht="56.25">
      <c r="B123" s="119"/>
      <c r="C123" s="117" t="s">
        <v>158</v>
      </c>
      <c r="D123" s="120" t="s">
        <v>71</v>
      </c>
      <c r="E123" s="121" t="s">
        <v>73</v>
      </c>
      <c r="F123" s="121" t="s">
        <v>62</v>
      </c>
      <c r="G123" s="121" t="s">
        <v>194</v>
      </c>
      <c r="H123" s="121"/>
      <c r="I123" s="122">
        <f>I124+I126</f>
        <v>469298</v>
      </c>
    </row>
    <row r="124" spans="2:9" s="118" customFormat="1" ht="120" customHeight="1">
      <c r="B124" s="119"/>
      <c r="C124" s="197" t="s">
        <v>450</v>
      </c>
      <c r="D124" s="120" t="s">
        <v>71</v>
      </c>
      <c r="E124" s="121" t="s">
        <v>73</v>
      </c>
      <c r="F124" s="121" t="s">
        <v>62</v>
      </c>
      <c r="G124" s="121" t="s">
        <v>196</v>
      </c>
      <c r="H124" s="121"/>
      <c r="I124" s="122">
        <f>I125</f>
        <v>259800</v>
      </c>
    </row>
    <row r="125" spans="2:9" s="118" customFormat="1" ht="168.75">
      <c r="B125" s="119"/>
      <c r="C125" s="117" t="s">
        <v>74</v>
      </c>
      <c r="D125" s="120" t="s">
        <v>71</v>
      </c>
      <c r="E125" s="121" t="s">
        <v>73</v>
      </c>
      <c r="F125" s="121" t="s">
        <v>62</v>
      </c>
      <c r="G125" s="121" t="s">
        <v>196</v>
      </c>
      <c r="H125" s="121" t="s">
        <v>75</v>
      </c>
      <c r="I125" s="122">
        <f>247400-1400+13800</f>
        <v>259800</v>
      </c>
    </row>
    <row r="126" spans="2:9" s="118" customFormat="1" ht="117.75" customHeight="1">
      <c r="B126" s="119"/>
      <c r="C126" s="197" t="s">
        <v>450</v>
      </c>
      <c r="D126" s="120" t="s">
        <v>71</v>
      </c>
      <c r="E126" s="121" t="s">
        <v>73</v>
      </c>
      <c r="F126" s="121" t="s">
        <v>62</v>
      </c>
      <c r="G126" s="121" t="s">
        <v>230</v>
      </c>
      <c r="H126" s="121"/>
      <c r="I126" s="122">
        <f>I128+I127</f>
        <v>209498</v>
      </c>
    </row>
    <row r="127" spans="2:9" s="118" customFormat="1" ht="168" customHeight="1">
      <c r="B127" s="119"/>
      <c r="C127" s="117" t="s">
        <v>74</v>
      </c>
      <c r="D127" s="120" t="s">
        <v>71</v>
      </c>
      <c r="E127" s="121" t="s">
        <v>73</v>
      </c>
      <c r="F127" s="121" t="s">
        <v>62</v>
      </c>
      <c r="G127" s="121" t="s">
        <v>230</v>
      </c>
      <c r="H127" s="121" t="s">
        <v>75</v>
      </c>
      <c r="I127" s="122">
        <f>82600+126898-13800</f>
        <v>195698</v>
      </c>
    </row>
    <row r="128" spans="2:9" s="118" customFormat="1" ht="65.25" customHeight="1">
      <c r="B128" s="119"/>
      <c r="C128" s="220" t="s">
        <v>64</v>
      </c>
      <c r="D128" s="120" t="s">
        <v>71</v>
      </c>
      <c r="E128" s="121" t="s">
        <v>73</v>
      </c>
      <c r="F128" s="121" t="s">
        <v>62</v>
      </c>
      <c r="G128" s="121" t="s">
        <v>230</v>
      </c>
      <c r="H128" s="121" t="s">
        <v>65</v>
      </c>
      <c r="I128" s="122">
        <v>13800</v>
      </c>
    </row>
    <row r="129" spans="2:9" s="118" customFormat="1" ht="57.75" customHeight="1">
      <c r="B129" s="124" t="s">
        <v>92</v>
      </c>
      <c r="C129" s="124" t="s">
        <v>93</v>
      </c>
      <c r="D129" s="119" t="s">
        <v>71</v>
      </c>
      <c r="E129" s="126" t="s">
        <v>62</v>
      </c>
      <c r="F129" s="126" t="s">
        <v>60</v>
      </c>
      <c r="G129" s="126"/>
      <c r="H129" s="126"/>
      <c r="I129" s="127">
        <f>I136+I130</f>
        <v>300000</v>
      </c>
    </row>
    <row r="130" spans="2:9" s="118" customFormat="1" ht="18.75">
      <c r="B130" s="119"/>
      <c r="C130" s="196" t="s">
        <v>443</v>
      </c>
      <c r="D130" s="120" t="s">
        <v>71</v>
      </c>
      <c r="E130" s="121" t="s">
        <v>62</v>
      </c>
      <c r="F130" s="121" t="s">
        <v>94</v>
      </c>
      <c r="G130" s="121"/>
      <c r="H130" s="121"/>
      <c r="I130" s="122">
        <f>I131</f>
        <v>200000</v>
      </c>
    </row>
    <row r="131" spans="2:9" s="118" customFormat="1" ht="79.5" customHeight="1">
      <c r="B131" s="119"/>
      <c r="C131" s="197" t="s">
        <v>446</v>
      </c>
      <c r="D131" s="120" t="s">
        <v>71</v>
      </c>
      <c r="E131" s="121" t="s">
        <v>62</v>
      </c>
      <c r="F131" s="121" t="s">
        <v>94</v>
      </c>
      <c r="G131" s="121" t="s">
        <v>198</v>
      </c>
      <c r="H131" s="121"/>
      <c r="I131" s="122">
        <f>I132</f>
        <v>200000</v>
      </c>
    </row>
    <row r="132" spans="2:9" s="118" customFormat="1" ht="37.5">
      <c r="B132" s="119"/>
      <c r="C132" s="197" t="s">
        <v>448</v>
      </c>
      <c r="D132" s="120" t="s">
        <v>71</v>
      </c>
      <c r="E132" s="121" t="s">
        <v>62</v>
      </c>
      <c r="F132" s="121" t="s">
        <v>94</v>
      </c>
      <c r="G132" s="121" t="s">
        <v>200</v>
      </c>
      <c r="H132" s="121"/>
      <c r="I132" s="122">
        <f>I134</f>
        <v>200000</v>
      </c>
    </row>
    <row r="133" spans="2:9" s="118" customFormat="1" ht="131.25">
      <c r="B133" s="119"/>
      <c r="C133" s="117" t="s">
        <v>231</v>
      </c>
      <c r="D133" s="120" t="s">
        <v>71</v>
      </c>
      <c r="E133" s="121" t="s">
        <v>62</v>
      </c>
      <c r="F133" s="121" t="s">
        <v>94</v>
      </c>
      <c r="G133" s="121" t="s">
        <v>300</v>
      </c>
      <c r="H133" s="121"/>
      <c r="I133" s="122">
        <f>I134</f>
        <v>200000</v>
      </c>
    </row>
    <row r="134" spans="2:11" s="118" customFormat="1" ht="131.25">
      <c r="B134" s="119"/>
      <c r="C134" s="117" t="s">
        <v>231</v>
      </c>
      <c r="D134" s="120" t="s">
        <v>71</v>
      </c>
      <c r="E134" s="121" t="s">
        <v>62</v>
      </c>
      <c r="F134" s="121" t="s">
        <v>94</v>
      </c>
      <c r="G134" s="121" t="s">
        <v>256</v>
      </c>
      <c r="H134" s="121"/>
      <c r="I134" s="122">
        <f>I135</f>
        <v>200000</v>
      </c>
      <c r="K134" s="135"/>
    </row>
    <row r="135" spans="2:9" s="118" customFormat="1" ht="56.25">
      <c r="B135" s="119"/>
      <c r="C135" s="117" t="s">
        <v>64</v>
      </c>
      <c r="D135" s="120" t="s">
        <v>71</v>
      </c>
      <c r="E135" s="121" t="s">
        <v>62</v>
      </c>
      <c r="F135" s="121" t="s">
        <v>94</v>
      </c>
      <c r="G135" s="121" t="s">
        <v>256</v>
      </c>
      <c r="H135" s="121" t="s">
        <v>65</v>
      </c>
      <c r="I135" s="122">
        <v>200000</v>
      </c>
    </row>
    <row r="136" spans="2:9" s="118" customFormat="1" ht="93.75" customHeight="1">
      <c r="B136" s="119"/>
      <c r="C136" s="196" t="s">
        <v>442</v>
      </c>
      <c r="D136" s="120" t="s">
        <v>71</v>
      </c>
      <c r="E136" s="121" t="s">
        <v>62</v>
      </c>
      <c r="F136" s="121" t="s">
        <v>95</v>
      </c>
      <c r="G136" s="121"/>
      <c r="H136" s="121"/>
      <c r="I136" s="122">
        <f>I137</f>
        <v>100000</v>
      </c>
    </row>
    <row r="137" spans="2:9" s="118" customFormat="1" ht="56.25">
      <c r="B137" s="119"/>
      <c r="C137" s="117" t="s">
        <v>159</v>
      </c>
      <c r="D137" s="120" t="s">
        <v>71</v>
      </c>
      <c r="E137" s="121" t="s">
        <v>62</v>
      </c>
      <c r="F137" s="121" t="s">
        <v>95</v>
      </c>
      <c r="G137" s="121" t="s">
        <v>198</v>
      </c>
      <c r="H137" s="121"/>
      <c r="I137" s="122">
        <f>I138</f>
        <v>100000</v>
      </c>
    </row>
    <row r="138" spans="2:9" s="118" customFormat="1" ht="37.5">
      <c r="B138" s="119"/>
      <c r="C138" s="197" t="s">
        <v>448</v>
      </c>
      <c r="D138" s="120" t="s">
        <v>71</v>
      </c>
      <c r="E138" s="121" t="s">
        <v>62</v>
      </c>
      <c r="F138" s="121" t="s">
        <v>95</v>
      </c>
      <c r="G138" s="121" t="s">
        <v>200</v>
      </c>
      <c r="H138" s="121"/>
      <c r="I138" s="122">
        <f>I140</f>
        <v>100000</v>
      </c>
    </row>
    <row r="139" spans="2:9" s="118" customFormat="1" ht="131.25">
      <c r="B139" s="119"/>
      <c r="C139" s="117" t="s">
        <v>231</v>
      </c>
      <c r="D139" s="120" t="s">
        <v>71</v>
      </c>
      <c r="E139" s="121" t="s">
        <v>62</v>
      </c>
      <c r="F139" s="121" t="s">
        <v>95</v>
      </c>
      <c r="G139" s="121" t="s">
        <v>300</v>
      </c>
      <c r="H139" s="121"/>
      <c r="I139" s="122">
        <f>I140</f>
        <v>100000</v>
      </c>
    </row>
    <row r="140" spans="2:11" s="118" customFormat="1" ht="37.5">
      <c r="B140" s="119"/>
      <c r="C140" s="117" t="s">
        <v>96</v>
      </c>
      <c r="D140" s="120" t="s">
        <v>71</v>
      </c>
      <c r="E140" s="121" t="s">
        <v>62</v>
      </c>
      <c r="F140" s="121" t="s">
        <v>95</v>
      </c>
      <c r="G140" s="121" t="s">
        <v>255</v>
      </c>
      <c r="H140" s="121"/>
      <c r="I140" s="122">
        <f>I141</f>
        <v>100000</v>
      </c>
      <c r="K140" s="135"/>
    </row>
    <row r="141" spans="2:9" s="118" customFormat="1" ht="56.25">
      <c r="B141" s="119"/>
      <c r="C141" s="117" t="s">
        <v>64</v>
      </c>
      <c r="D141" s="120" t="s">
        <v>71</v>
      </c>
      <c r="E141" s="121" t="s">
        <v>62</v>
      </c>
      <c r="F141" s="121" t="s">
        <v>95</v>
      </c>
      <c r="G141" s="121" t="s">
        <v>255</v>
      </c>
      <c r="H141" s="121" t="s">
        <v>65</v>
      </c>
      <c r="I141" s="122">
        <v>100000</v>
      </c>
    </row>
    <row r="142" spans="2:11" s="118" customFormat="1" ht="23.25" customHeight="1">
      <c r="B142" s="119" t="s">
        <v>97</v>
      </c>
      <c r="C142" s="124" t="s">
        <v>98</v>
      </c>
      <c r="D142" s="119" t="s">
        <v>71</v>
      </c>
      <c r="E142" s="126" t="s">
        <v>77</v>
      </c>
      <c r="F142" s="126" t="s">
        <v>60</v>
      </c>
      <c r="G142" s="126"/>
      <c r="H142" s="126"/>
      <c r="I142" s="127">
        <f>I143+I148</f>
        <v>2638779.84</v>
      </c>
      <c r="K142" s="135"/>
    </row>
    <row r="143" spans="2:11" s="118" customFormat="1" ht="37.5">
      <c r="B143" s="119"/>
      <c r="C143" s="117" t="s">
        <v>99</v>
      </c>
      <c r="D143" s="120" t="s">
        <v>100</v>
      </c>
      <c r="E143" s="121" t="s">
        <v>77</v>
      </c>
      <c r="F143" s="121" t="s">
        <v>94</v>
      </c>
      <c r="G143" s="121"/>
      <c r="H143" s="121"/>
      <c r="I143" s="122">
        <f>I144</f>
        <v>2528779.84</v>
      </c>
      <c r="K143" s="135"/>
    </row>
    <row r="144" spans="2:9" s="118" customFormat="1" ht="93" customHeight="1">
      <c r="B144" s="119"/>
      <c r="C144" s="117" t="s">
        <v>409</v>
      </c>
      <c r="D144" s="120" t="s">
        <v>71</v>
      </c>
      <c r="E144" s="121" t="s">
        <v>77</v>
      </c>
      <c r="F144" s="121" t="s">
        <v>94</v>
      </c>
      <c r="G144" s="121" t="s">
        <v>215</v>
      </c>
      <c r="H144" s="121"/>
      <c r="I144" s="122">
        <f>I145</f>
        <v>2528779.84</v>
      </c>
    </row>
    <row r="145" spans="2:9" s="118" customFormat="1" ht="192.75" customHeight="1">
      <c r="B145" s="119"/>
      <c r="C145" s="197" t="s">
        <v>101</v>
      </c>
      <c r="D145" s="120" t="s">
        <v>71</v>
      </c>
      <c r="E145" s="121" t="s">
        <v>77</v>
      </c>
      <c r="F145" s="121" t="s">
        <v>94</v>
      </c>
      <c r="G145" s="121" t="s">
        <v>216</v>
      </c>
      <c r="H145" s="121"/>
      <c r="I145" s="122">
        <f>I146+I147</f>
        <v>2528779.84</v>
      </c>
    </row>
    <row r="146" spans="2:9" s="118" customFormat="1" ht="49.5" customHeight="1">
      <c r="B146" s="119"/>
      <c r="C146" s="117" t="s">
        <v>64</v>
      </c>
      <c r="D146" s="120" t="s">
        <v>71</v>
      </c>
      <c r="E146" s="121" t="s">
        <v>77</v>
      </c>
      <c r="F146" s="121" t="s">
        <v>94</v>
      </c>
      <c r="G146" s="121" t="s">
        <v>216</v>
      </c>
      <c r="H146" s="121" t="s">
        <v>65</v>
      </c>
      <c r="I146" s="122">
        <f>2247400+281379.84</f>
        <v>2528779.84</v>
      </c>
    </row>
    <row r="147" spans="1:9" ht="42" customHeight="1" hidden="1">
      <c r="A147" s="76"/>
      <c r="B147" s="72"/>
      <c r="C147" s="108" t="s">
        <v>78</v>
      </c>
      <c r="D147" s="77" t="s">
        <v>71</v>
      </c>
      <c r="E147" s="68" t="s">
        <v>77</v>
      </c>
      <c r="F147" s="68" t="s">
        <v>94</v>
      </c>
      <c r="G147" s="68" t="s">
        <v>216</v>
      </c>
      <c r="H147" s="68" t="s">
        <v>79</v>
      </c>
      <c r="I147" s="69">
        <v>0</v>
      </c>
    </row>
    <row r="148" spans="2:11" s="118" customFormat="1" ht="37.5">
      <c r="B148" s="119"/>
      <c r="C148" s="117" t="s">
        <v>102</v>
      </c>
      <c r="D148" s="120" t="s">
        <v>100</v>
      </c>
      <c r="E148" s="121" t="s">
        <v>77</v>
      </c>
      <c r="F148" s="121" t="s">
        <v>103</v>
      </c>
      <c r="G148" s="121"/>
      <c r="H148" s="121"/>
      <c r="I148" s="122">
        <f>I149+I155+I159+I153</f>
        <v>110000</v>
      </c>
      <c r="K148" s="135"/>
    </row>
    <row r="149" spans="2:9" s="118" customFormat="1" ht="78" customHeight="1">
      <c r="B149" s="119"/>
      <c r="C149" s="197" t="s">
        <v>446</v>
      </c>
      <c r="D149" s="120" t="s">
        <v>71</v>
      </c>
      <c r="E149" s="121" t="s">
        <v>77</v>
      </c>
      <c r="F149" s="121" t="s">
        <v>103</v>
      </c>
      <c r="G149" s="121" t="s">
        <v>198</v>
      </c>
      <c r="H149" s="121"/>
      <c r="I149" s="122">
        <f>I150</f>
        <v>10000</v>
      </c>
    </row>
    <row r="150" spans="2:9" s="118" customFormat="1" ht="102.75" customHeight="1">
      <c r="B150" s="119"/>
      <c r="C150" s="197" t="s">
        <v>451</v>
      </c>
      <c r="D150" s="120" t="s">
        <v>71</v>
      </c>
      <c r="E150" s="121" t="s">
        <v>77</v>
      </c>
      <c r="F150" s="121" t="s">
        <v>103</v>
      </c>
      <c r="G150" s="121" t="s">
        <v>201</v>
      </c>
      <c r="H150" s="121"/>
      <c r="I150" s="122">
        <f>I151</f>
        <v>10000</v>
      </c>
    </row>
    <row r="151" spans="2:9" s="118" customFormat="1" ht="101.25" customHeight="1">
      <c r="B151" s="119"/>
      <c r="C151" s="197" t="s">
        <v>451</v>
      </c>
      <c r="D151" s="120" t="s">
        <v>71</v>
      </c>
      <c r="E151" s="121" t="s">
        <v>77</v>
      </c>
      <c r="F151" s="121" t="s">
        <v>103</v>
      </c>
      <c r="G151" s="121" t="s">
        <v>394</v>
      </c>
      <c r="H151" s="121"/>
      <c r="I151" s="122">
        <f>I152</f>
        <v>10000</v>
      </c>
    </row>
    <row r="152" spans="2:9" s="118" customFormat="1" ht="59.25" customHeight="1">
      <c r="B152" s="119"/>
      <c r="C152" s="117" t="s">
        <v>64</v>
      </c>
      <c r="D152" s="120" t="s">
        <v>71</v>
      </c>
      <c r="E152" s="121" t="s">
        <v>77</v>
      </c>
      <c r="F152" s="121" t="s">
        <v>103</v>
      </c>
      <c r="G152" s="121" t="s">
        <v>394</v>
      </c>
      <c r="H152" s="121" t="s">
        <v>65</v>
      </c>
      <c r="I152" s="122">
        <v>10000</v>
      </c>
    </row>
    <row r="153" spans="1:9" ht="41.25" customHeight="1" hidden="1">
      <c r="A153" s="76"/>
      <c r="B153" s="72"/>
      <c r="C153" s="71" t="s">
        <v>319</v>
      </c>
      <c r="D153" s="77" t="s">
        <v>71</v>
      </c>
      <c r="E153" s="68" t="s">
        <v>77</v>
      </c>
      <c r="F153" s="68" t="s">
        <v>103</v>
      </c>
      <c r="G153" s="68" t="s">
        <v>321</v>
      </c>
      <c r="H153" s="68"/>
      <c r="I153" s="69">
        <f>I154</f>
        <v>0</v>
      </c>
    </row>
    <row r="154" spans="1:9" ht="61.5" customHeight="1" hidden="1">
      <c r="A154" s="76"/>
      <c r="B154" s="72"/>
      <c r="C154" s="71" t="s">
        <v>319</v>
      </c>
      <c r="D154" s="77" t="s">
        <v>71</v>
      </c>
      <c r="E154" s="68" t="s">
        <v>77</v>
      </c>
      <c r="F154" s="68" t="s">
        <v>103</v>
      </c>
      <c r="G154" s="68" t="s">
        <v>320</v>
      </c>
      <c r="H154" s="68"/>
      <c r="I154" s="69">
        <f>I158</f>
        <v>0</v>
      </c>
    </row>
    <row r="155" spans="1:9" ht="39" customHeight="1" hidden="1">
      <c r="A155" s="76"/>
      <c r="B155" s="72"/>
      <c r="C155" s="108" t="s">
        <v>160</v>
      </c>
      <c r="D155" s="77" t="s">
        <v>71</v>
      </c>
      <c r="E155" s="68" t="s">
        <v>77</v>
      </c>
      <c r="F155" s="68" t="s">
        <v>103</v>
      </c>
      <c r="G155" s="68" t="s">
        <v>222</v>
      </c>
      <c r="H155" s="68"/>
      <c r="I155" s="69">
        <f>I156</f>
        <v>0</v>
      </c>
    </row>
    <row r="156" spans="1:9" ht="60.75" customHeight="1" hidden="1">
      <c r="A156" s="76"/>
      <c r="B156" s="72"/>
      <c r="C156" s="108" t="s">
        <v>68</v>
      </c>
      <c r="D156" s="77" t="s">
        <v>71</v>
      </c>
      <c r="E156" s="68" t="s">
        <v>77</v>
      </c>
      <c r="F156" s="68" t="s">
        <v>103</v>
      </c>
      <c r="G156" s="68" t="s">
        <v>240</v>
      </c>
      <c r="H156" s="68"/>
      <c r="I156" s="69">
        <f>I157</f>
        <v>0</v>
      </c>
    </row>
    <row r="157" spans="1:9" ht="24.75" customHeight="1" hidden="1">
      <c r="A157" s="76"/>
      <c r="B157" s="72"/>
      <c r="C157" s="108" t="s">
        <v>69</v>
      </c>
      <c r="D157" s="77" t="s">
        <v>71</v>
      </c>
      <c r="E157" s="68" t="s">
        <v>77</v>
      </c>
      <c r="F157" s="68" t="s">
        <v>103</v>
      </c>
      <c r="G157" s="68" t="s">
        <v>240</v>
      </c>
      <c r="H157" s="68" t="s">
        <v>70</v>
      </c>
      <c r="I157" s="69">
        <v>0</v>
      </c>
    </row>
    <row r="158" spans="1:9" ht="75" customHeight="1" hidden="1">
      <c r="A158" s="76"/>
      <c r="B158" s="72"/>
      <c r="C158" s="108" t="s">
        <v>276</v>
      </c>
      <c r="D158" s="77" t="s">
        <v>71</v>
      </c>
      <c r="E158" s="68" t="s">
        <v>77</v>
      </c>
      <c r="F158" s="68" t="s">
        <v>103</v>
      </c>
      <c r="G158" s="68" t="s">
        <v>320</v>
      </c>
      <c r="H158" s="68" t="s">
        <v>277</v>
      </c>
      <c r="I158" s="69">
        <v>0</v>
      </c>
    </row>
    <row r="159" spans="2:9" s="118" customFormat="1" ht="75">
      <c r="B159" s="119"/>
      <c r="C159" s="117" t="s">
        <v>165</v>
      </c>
      <c r="D159" s="120" t="s">
        <v>71</v>
      </c>
      <c r="E159" s="121" t="s">
        <v>77</v>
      </c>
      <c r="F159" s="121" t="s">
        <v>103</v>
      </c>
      <c r="G159" s="121" t="s">
        <v>222</v>
      </c>
      <c r="H159" s="121"/>
      <c r="I159" s="122">
        <f>I160+I163</f>
        <v>100000</v>
      </c>
    </row>
    <row r="160" spans="2:9" s="118" customFormat="1" ht="56.25" hidden="1">
      <c r="B160" s="119"/>
      <c r="C160" s="117" t="s">
        <v>266</v>
      </c>
      <c r="D160" s="120" t="s">
        <v>71</v>
      </c>
      <c r="E160" s="121" t="s">
        <v>77</v>
      </c>
      <c r="F160" s="121" t="s">
        <v>103</v>
      </c>
      <c r="G160" s="121" t="s">
        <v>265</v>
      </c>
      <c r="H160" s="121"/>
      <c r="I160" s="122">
        <f>I161</f>
        <v>0</v>
      </c>
    </row>
    <row r="161" spans="2:9" s="118" customFormat="1" ht="56.25" hidden="1">
      <c r="B161" s="119"/>
      <c r="C161" s="117" t="s">
        <v>64</v>
      </c>
      <c r="D161" s="120" t="s">
        <v>71</v>
      </c>
      <c r="E161" s="121" t="s">
        <v>77</v>
      </c>
      <c r="F161" s="121" t="s">
        <v>103</v>
      </c>
      <c r="G161" s="121" t="s">
        <v>265</v>
      </c>
      <c r="H161" s="121" t="s">
        <v>65</v>
      </c>
      <c r="I161" s="122">
        <f>10000-10000</f>
        <v>0</v>
      </c>
    </row>
    <row r="162" spans="2:9" s="118" customFormat="1" ht="78.75" customHeight="1">
      <c r="B162" s="119"/>
      <c r="C162" s="197" t="s">
        <v>353</v>
      </c>
      <c r="D162" s="120" t="s">
        <v>71</v>
      </c>
      <c r="E162" s="121" t="s">
        <v>77</v>
      </c>
      <c r="F162" s="121" t="s">
        <v>103</v>
      </c>
      <c r="G162" s="121" t="s">
        <v>351</v>
      </c>
      <c r="H162" s="121"/>
      <c r="I162" s="122">
        <f>I163</f>
        <v>100000</v>
      </c>
    </row>
    <row r="163" spans="2:9" s="118" customFormat="1" ht="57.75" customHeight="1">
      <c r="B163" s="120"/>
      <c r="C163" s="117" t="s">
        <v>356</v>
      </c>
      <c r="D163" s="120" t="s">
        <v>100</v>
      </c>
      <c r="E163" s="121" t="s">
        <v>77</v>
      </c>
      <c r="F163" s="121" t="s">
        <v>103</v>
      </c>
      <c r="G163" s="121" t="s">
        <v>407</v>
      </c>
      <c r="H163" s="121"/>
      <c r="I163" s="122">
        <f>I164</f>
        <v>100000</v>
      </c>
    </row>
    <row r="164" spans="2:9" s="118" customFormat="1" ht="56.25">
      <c r="B164" s="120"/>
      <c r="C164" s="117" t="s">
        <v>64</v>
      </c>
      <c r="D164" s="120" t="s">
        <v>71</v>
      </c>
      <c r="E164" s="121" t="s">
        <v>77</v>
      </c>
      <c r="F164" s="121" t="s">
        <v>103</v>
      </c>
      <c r="G164" s="121" t="s">
        <v>407</v>
      </c>
      <c r="H164" s="121" t="s">
        <v>65</v>
      </c>
      <c r="I164" s="122">
        <v>100000</v>
      </c>
    </row>
    <row r="165" spans="2:9" s="118" customFormat="1" ht="37.5">
      <c r="B165" s="124" t="s">
        <v>104</v>
      </c>
      <c r="C165" s="124" t="s">
        <v>105</v>
      </c>
      <c r="D165" s="119" t="s">
        <v>71</v>
      </c>
      <c r="E165" s="126" t="s">
        <v>106</v>
      </c>
      <c r="F165" s="126" t="s">
        <v>60</v>
      </c>
      <c r="G165" s="126"/>
      <c r="H165" s="126"/>
      <c r="I165" s="127">
        <f>I170+I178+I166</f>
        <v>1809353.68</v>
      </c>
    </row>
    <row r="166" spans="2:9" s="118" customFormat="1" ht="18.75">
      <c r="B166" s="119"/>
      <c r="C166" s="117" t="s">
        <v>238</v>
      </c>
      <c r="D166" s="120" t="s">
        <v>71</v>
      </c>
      <c r="E166" s="121" t="s">
        <v>106</v>
      </c>
      <c r="F166" s="121" t="s">
        <v>59</v>
      </c>
      <c r="G166" s="121"/>
      <c r="H166" s="121"/>
      <c r="I166" s="122">
        <f>I168</f>
        <v>10391.64</v>
      </c>
    </row>
    <row r="167" spans="2:9" s="118" customFormat="1" ht="37.5">
      <c r="B167" s="120"/>
      <c r="C167" s="117" t="s">
        <v>301</v>
      </c>
      <c r="D167" s="120" t="s">
        <v>71</v>
      </c>
      <c r="E167" s="121" t="s">
        <v>106</v>
      </c>
      <c r="F167" s="121" t="s">
        <v>59</v>
      </c>
      <c r="G167" s="121" t="s">
        <v>302</v>
      </c>
      <c r="H167" s="121"/>
      <c r="I167" s="122">
        <f>I168</f>
        <v>10391.64</v>
      </c>
    </row>
    <row r="168" spans="2:9" s="118" customFormat="1" ht="56.25">
      <c r="B168" s="120"/>
      <c r="C168" s="117" t="s">
        <v>239</v>
      </c>
      <c r="D168" s="120" t="s">
        <v>71</v>
      </c>
      <c r="E168" s="121" t="s">
        <v>106</v>
      </c>
      <c r="F168" s="121" t="s">
        <v>59</v>
      </c>
      <c r="G168" s="121" t="s">
        <v>237</v>
      </c>
      <c r="H168" s="121"/>
      <c r="I168" s="122">
        <f>I169</f>
        <v>10391.64</v>
      </c>
    </row>
    <row r="169" spans="2:9" s="118" customFormat="1" ht="53.25" customHeight="1">
      <c r="B169" s="120"/>
      <c r="C169" s="117" t="s">
        <v>64</v>
      </c>
      <c r="D169" s="120" t="s">
        <v>71</v>
      </c>
      <c r="E169" s="121" t="s">
        <v>106</v>
      </c>
      <c r="F169" s="121" t="s">
        <v>59</v>
      </c>
      <c r="G169" s="121" t="s">
        <v>237</v>
      </c>
      <c r="H169" s="121" t="s">
        <v>65</v>
      </c>
      <c r="I169" s="122">
        <f>8000+2391.64</f>
        <v>10391.64</v>
      </c>
    </row>
    <row r="170" spans="2:9" s="118" customFormat="1" ht="30" customHeight="1">
      <c r="B170" s="120"/>
      <c r="C170" s="117" t="s">
        <v>107</v>
      </c>
      <c r="D170" s="120" t="s">
        <v>71</v>
      </c>
      <c r="E170" s="121" t="s">
        <v>106</v>
      </c>
      <c r="F170" s="121" t="s">
        <v>73</v>
      </c>
      <c r="G170" s="121"/>
      <c r="H170" s="121"/>
      <c r="I170" s="122">
        <f>I171+I175</f>
        <v>1221274.21</v>
      </c>
    </row>
    <row r="171" spans="2:9" s="118" customFormat="1" ht="77.25" customHeight="1">
      <c r="B171" s="120"/>
      <c r="C171" s="197" t="s">
        <v>161</v>
      </c>
      <c r="D171" s="120" t="s">
        <v>71</v>
      </c>
      <c r="E171" s="121" t="s">
        <v>106</v>
      </c>
      <c r="F171" s="121" t="s">
        <v>73</v>
      </c>
      <c r="G171" s="121" t="s">
        <v>217</v>
      </c>
      <c r="H171" s="121"/>
      <c r="I171" s="122">
        <f>I172</f>
        <v>1221274.21</v>
      </c>
    </row>
    <row r="172" spans="2:9" s="118" customFormat="1" ht="47.25" customHeight="1">
      <c r="B172" s="120"/>
      <c r="C172" s="117" t="s">
        <v>108</v>
      </c>
      <c r="D172" s="120" t="s">
        <v>71</v>
      </c>
      <c r="E172" s="121" t="s">
        <v>106</v>
      </c>
      <c r="F172" s="121" t="s">
        <v>73</v>
      </c>
      <c r="G172" s="121" t="s">
        <v>218</v>
      </c>
      <c r="H172" s="121"/>
      <c r="I172" s="122">
        <f>I173+I174</f>
        <v>1221274.21</v>
      </c>
    </row>
    <row r="173" spans="2:9" s="118" customFormat="1" ht="57.75" customHeight="1">
      <c r="B173" s="120"/>
      <c r="C173" s="117" t="s">
        <v>64</v>
      </c>
      <c r="D173" s="120" t="s">
        <v>71</v>
      </c>
      <c r="E173" s="121" t="s">
        <v>106</v>
      </c>
      <c r="F173" s="121" t="s">
        <v>73</v>
      </c>
      <c r="G173" s="121" t="s">
        <v>218</v>
      </c>
      <c r="H173" s="121" t="s">
        <v>65</v>
      </c>
      <c r="I173" s="122">
        <f>100000-14000-10620+1135973.19</f>
        <v>1211353.19</v>
      </c>
    </row>
    <row r="174" spans="2:9" s="118" customFormat="1" ht="45" customHeight="1">
      <c r="B174" s="120"/>
      <c r="C174" s="218" t="s">
        <v>78</v>
      </c>
      <c r="D174" s="120" t="s">
        <v>71</v>
      </c>
      <c r="E174" s="121" t="s">
        <v>106</v>
      </c>
      <c r="F174" s="121" t="s">
        <v>73</v>
      </c>
      <c r="G174" s="121" t="s">
        <v>218</v>
      </c>
      <c r="H174" s="121" t="s">
        <v>79</v>
      </c>
      <c r="I174" s="122">
        <f>9921.02</f>
        <v>9921.02</v>
      </c>
    </row>
    <row r="175" spans="2:9" s="118" customFormat="1" ht="78" customHeight="1">
      <c r="B175" s="120"/>
      <c r="C175" s="188" t="s">
        <v>165</v>
      </c>
      <c r="D175" s="120" t="s">
        <v>71</v>
      </c>
      <c r="E175" s="121" t="s">
        <v>106</v>
      </c>
      <c r="F175" s="121" t="s">
        <v>73</v>
      </c>
      <c r="G175" s="121" t="s">
        <v>222</v>
      </c>
      <c r="H175" s="121"/>
      <c r="I175" s="122">
        <f>I176</f>
        <v>0</v>
      </c>
    </row>
    <row r="176" spans="2:9" s="118" customFormat="1" ht="39.75" customHeight="1">
      <c r="B176" s="120"/>
      <c r="C176" s="188" t="s">
        <v>426</v>
      </c>
      <c r="D176" s="120" t="s">
        <v>71</v>
      </c>
      <c r="E176" s="121" t="s">
        <v>106</v>
      </c>
      <c r="F176" s="121" t="s">
        <v>73</v>
      </c>
      <c r="G176" s="121" t="s">
        <v>425</v>
      </c>
      <c r="H176" s="121"/>
      <c r="I176" s="122">
        <f>I177</f>
        <v>0</v>
      </c>
    </row>
    <row r="177" spans="2:9" s="118" customFormat="1" ht="34.5" customHeight="1">
      <c r="B177" s="120"/>
      <c r="C177" s="188" t="s">
        <v>78</v>
      </c>
      <c r="D177" s="120" t="s">
        <v>71</v>
      </c>
      <c r="E177" s="121" t="s">
        <v>106</v>
      </c>
      <c r="F177" s="121" t="s">
        <v>73</v>
      </c>
      <c r="G177" s="121" t="s">
        <v>425</v>
      </c>
      <c r="H177" s="121" t="s">
        <v>79</v>
      </c>
      <c r="I177" s="122">
        <f>230000-230000</f>
        <v>0</v>
      </c>
    </row>
    <row r="178" spans="2:9" s="118" customFormat="1" ht="21" customHeight="1">
      <c r="B178" s="132"/>
      <c r="C178" s="117" t="s">
        <v>109</v>
      </c>
      <c r="D178" s="120" t="s">
        <v>71</v>
      </c>
      <c r="E178" s="121" t="s">
        <v>106</v>
      </c>
      <c r="F178" s="121" t="s">
        <v>62</v>
      </c>
      <c r="G178" s="121"/>
      <c r="H178" s="121"/>
      <c r="I178" s="122">
        <f>I179+I187</f>
        <v>577687.8300000001</v>
      </c>
    </row>
    <row r="179" spans="2:9" s="118" customFormat="1" ht="20.25" customHeight="1">
      <c r="B179" s="119"/>
      <c r="C179" s="117" t="s">
        <v>162</v>
      </c>
      <c r="D179" s="120" t="s">
        <v>71</v>
      </c>
      <c r="E179" s="121" t="s">
        <v>106</v>
      </c>
      <c r="F179" s="121" t="s">
        <v>62</v>
      </c>
      <c r="G179" s="121" t="s">
        <v>219</v>
      </c>
      <c r="H179" s="121"/>
      <c r="I179" s="122">
        <f>I180+I185+I182</f>
        <v>548567.8300000001</v>
      </c>
    </row>
    <row r="180" spans="2:9" s="118" customFormat="1" ht="56.25" hidden="1">
      <c r="B180" s="119"/>
      <c r="C180" s="117" t="s">
        <v>110</v>
      </c>
      <c r="D180" s="120" t="s">
        <v>71</v>
      </c>
      <c r="E180" s="121" t="s">
        <v>106</v>
      </c>
      <c r="F180" s="121" t="s">
        <v>62</v>
      </c>
      <c r="G180" s="121" t="s">
        <v>220</v>
      </c>
      <c r="H180" s="121"/>
      <c r="I180" s="122">
        <f>I181</f>
        <v>0</v>
      </c>
    </row>
    <row r="181" spans="1:9" s="118" customFormat="1" ht="56.25" hidden="1">
      <c r="A181" s="123"/>
      <c r="B181" s="119"/>
      <c r="C181" s="117" t="s">
        <v>64</v>
      </c>
      <c r="D181" s="120" t="s">
        <v>71</v>
      </c>
      <c r="E181" s="121" t="s">
        <v>106</v>
      </c>
      <c r="F181" s="121" t="s">
        <v>62</v>
      </c>
      <c r="G181" s="121" t="s">
        <v>220</v>
      </c>
      <c r="H181" s="121" t="s">
        <v>65</v>
      </c>
      <c r="I181" s="122"/>
    </row>
    <row r="182" spans="1:9" s="118" customFormat="1" ht="37.5">
      <c r="A182" s="123"/>
      <c r="B182" s="119"/>
      <c r="C182" s="117" t="s">
        <v>280</v>
      </c>
      <c r="D182" s="120" t="s">
        <v>71</v>
      </c>
      <c r="E182" s="121" t="s">
        <v>106</v>
      </c>
      <c r="F182" s="121" t="s">
        <v>62</v>
      </c>
      <c r="G182" s="121" t="s">
        <v>279</v>
      </c>
      <c r="H182" s="121"/>
      <c r="I182" s="122">
        <f>I183+I184</f>
        <v>12000</v>
      </c>
    </row>
    <row r="183" spans="1:9" s="118" customFormat="1" ht="55.5" customHeight="1">
      <c r="A183" s="123"/>
      <c r="B183" s="119"/>
      <c r="C183" s="117" t="s">
        <v>64</v>
      </c>
      <c r="D183" s="120" t="s">
        <v>71</v>
      </c>
      <c r="E183" s="121" t="s">
        <v>106</v>
      </c>
      <c r="F183" s="121" t="s">
        <v>62</v>
      </c>
      <c r="G183" s="121" t="s">
        <v>279</v>
      </c>
      <c r="H183" s="121" t="s">
        <v>65</v>
      </c>
      <c r="I183" s="122">
        <v>12000</v>
      </c>
    </row>
    <row r="184" spans="1:9" s="118" customFormat="1" ht="37.5" hidden="1">
      <c r="A184" s="123"/>
      <c r="B184" s="119"/>
      <c r="C184" s="117" t="s">
        <v>78</v>
      </c>
      <c r="D184" s="120" t="s">
        <v>71</v>
      </c>
      <c r="E184" s="121" t="s">
        <v>106</v>
      </c>
      <c r="F184" s="121" t="s">
        <v>62</v>
      </c>
      <c r="G184" s="121" t="s">
        <v>279</v>
      </c>
      <c r="H184" s="121" t="s">
        <v>79</v>
      </c>
      <c r="I184" s="122"/>
    </row>
    <row r="185" spans="1:9" s="118" customFormat="1" ht="56.25">
      <c r="A185" s="123"/>
      <c r="B185" s="119"/>
      <c r="C185" s="117" t="s">
        <v>111</v>
      </c>
      <c r="D185" s="120" t="s">
        <v>71</v>
      </c>
      <c r="E185" s="121" t="s">
        <v>106</v>
      </c>
      <c r="F185" s="121" t="s">
        <v>62</v>
      </c>
      <c r="G185" s="121" t="s">
        <v>221</v>
      </c>
      <c r="H185" s="121"/>
      <c r="I185" s="122">
        <f>I186</f>
        <v>536567.8300000001</v>
      </c>
    </row>
    <row r="186" spans="1:9" s="118" customFormat="1" ht="56.25">
      <c r="A186" s="123"/>
      <c r="B186" s="119"/>
      <c r="C186" s="117" t="s">
        <v>64</v>
      </c>
      <c r="D186" s="120" t="s">
        <v>71</v>
      </c>
      <c r="E186" s="121" t="s">
        <v>106</v>
      </c>
      <c r="F186" s="121" t="s">
        <v>62</v>
      </c>
      <c r="G186" s="121" t="s">
        <v>221</v>
      </c>
      <c r="H186" s="121" t="s">
        <v>65</v>
      </c>
      <c r="I186" s="122">
        <f>378000-1432.17+160000</f>
        <v>536567.8300000001</v>
      </c>
    </row>
    <row r="187" spans="2:9" s="118" customFormat="1" ht="78.75" customHeight="1">
      <c r="B187" s="119"/>
      <c r="C187" s="117" t="s">
        <v>165</v>
      </c>
      <c r="D187" s="120" t="s">
        <v>71</v>
      </c>
      <c r="E187" s="121" t="s">
        <v>106</v>
      </c>
      <c r="F187" s="121" t="s">
        <v>62</v>
      </c>
      <c r="G187" s="121" t="s">
        <v>222</v>
      </c>
      <c r="H187" s="121"/>
      <c r="I187" s="122">
        <f>I188</f>
        <v>29120</v>
      </c>
    </row>
    <row r="188" spans="2:9" s="118" customFormat="1" ht="119.25" customHeight="1">
      <c r="B188" s="119"/>
      <c r="C188" s="117" t="s">
        <v>411</v>
      </c>
      <c r="D188" s="120" t="s">
        <v>71</v>
      </c>
      <c r="E188" s="121" t="s">
        <v>106</v>
      </c>
      <c r="F188" s="121" t="s">
        <v>62</v>
      </c>
      <c r="G188" s="121" t="s">
        <v>307</v>
      </c>
      <c r="H188" s="121"/>
      <c r="I188" s="122">
        <f>I189</f>
        <v>29120</v>
      </c>
    </row>
    <row r="189" spans="2:9" s="118" customFormat="1" ht="36" customHeight="1">
      <c r="B189" s="119"/>
      <c r="C189" s="117" t="s">
        <v>78</v>
      </c>
      <c r="D189" s="120" t="s">
        <v>71</v>
      </c>
      <c r="E189" s="121" t="s">
        <v>106</v>
      </c>
      <c r="F189" s="121" t="s">
        <v>62</v>
      </c>
      <c r="G189" s="121" t="s">
        <v>307</v>
      </c>
      <c r="H189" s="121" t="s">
        <v>79</v>
      </c>
      <c r="I189" s="122">
        <f>50000-20000-880</f>
        <v>29120</v>
      </c>
    </row>
    <row r="190" spans="1:9" s="118" customFormat="1" ht="18" customHeight="1">
      <c r="A190" s="123"/>
      <c r="B190" s="124" t="s">
        <v>112</v>
      </c>
      <c r="C190" s="124" t="s">
        <v>113</v>
      </c>
      <c r="D190" s="125">
        <v>992</v>
      </c>
      <c r="E190" s="126" t="s">
        <v>81</v>
      </c>
      <c r="F190" s="126" t="s">
        <v>60</v>
      </c>
      <c r="G190" s="126"/>
      <c r="H190" s="126"/>
      <c r="I190" s="127">
        <f>I191+I206</f>
        <v>30000</v>
      </c>
    </row>
    <row r="191" spans="1:9" s="118" customFormat="1" ht="21" customHeight="1" hidden="1">
      <c r="A191" s="123"/>
      <c r="B191" s="124"/>
      <c r="C191" s="132" t="s">
        <v>308</v>
      </c>
      <c r="D191" s="133">
        <v>992</v>
      </c>
      <c r="E191" s="121" t="s">
        <v>81</v>
      </c>
      <c r="F191" s="121" t="s">
        <v>59</v>
      </c>
      <c r="G191" s="121"/>
      <c r="H191" s="121"/>
      <c r="I191" s="122">
        <f>I192+I198</f>
        <v>0</v>
      </c>
    </row>
    <row r="192" spans="1:9" s="118" customFormat="1" ht="83.25" customHeight="1" hidden="1">
      <c r="A192" s="123"/>
      <c r="B192" s="124"/>
      <c r="C192" s="43" t="s">
        <v>270</v>
      </c>
      <c r="D192" s="120" t="s">
        <v>71</v>
      </c>
      <c r="E192" s="121" t="s">
        <v>81</v>
      </c>
      <c r="F192" s="121" t="s">
        <v>59</v>
      </c>
      <c r="G192" s="121" t="s">
        <v>271</v>
      </c>
      <c r="H192" s="121"/>
      <c r="I192" s="122">
        <f>I193+I203</f>
        <v>0</v>
      </c>
    </row>
    <row r="193" spans="1:9" s="118" customFormat="1" ht="44.25" customHeight="1" hidden="1">
      <c r="A193" s="123"/>
      <c r="B193" s="124"/>
      <c r="C193" s="43" t="s">
        <v>314</v>
      </c>
      <c r="D193" s="133">
        <v>992</v>
      </c>
      <c r="E193" s="121" t="s">
        <v>81</v>
      </c>
      <c r="F193" s="121" t="s">
        <v>59</v>
      </c>
      <c r="G193" s="121" t="s">
        <v>315</v>
      </c>
      <c r="H193" s="121"/>
      <c r="I193" s="122">
        <f>I194+I196+I201</f>
        <v>0</v>
      </c>
    </row>
    <row r="194" spans="1:9" s="118" customFormat="1" ht="81" customHeight="1" hidden="1">
      <c r="A194" s="123"/>
      <c r="B194" s="124"/>
      <c r="C194" s="43" t="s">
        <v>312</v>
      </c>
      <c r="D194" s="133">
        <v>992</v>
      </c>
      <c r="E194" s="121" t="s">
        <v>81</v>
      </c>
      <c r="F194" s="121" t="s">
        <v>59</v>
      </c>
      <c r="G194" s="121" t="s">
        <v>313</v>
      </c>
      <c r="H194" s="121"/>
      <c r="I194" s="122">
        <f>I195</f>
        <v>0</v>
      </c>
    </row>
    <row r="195" spans="1:9" s="118" customFormat="1" ht="83.25" customHeight="1" hidden="1">
      <c r="A195" s="123"/>
      <c r="B195" s="124"/>
      <c r="C195" s="43" t="s">
        <v>276</v>
      </c>
      <c r="D195" s="133">
        <v>992</v>
      </c>
      <c r="E195" s="121" t="s">
        <v>81</v>
      </c>
      <c r="F195" s="121" t="s">
        <v>59</v>
      </c>
      <c r="G195" s="121" t="s">
        <v>313</v>
      </c>
      <c r="H195" s="121" t="s">
        <v>277</v>
      </c>
      <c r="I195" s="122">
        <v>0</v>
      </c>
    </row>
    <row r="196" spans="1:9" s="118" customFormat="1" ht="96.75" customHeight="1" hidden="1">
      <c r="A196" s="123"/>
      <c r="B196" s="124"/>
      <c r="C196" s="43" t="s">
        <v>317</v>
      </c>
      <c r="D196" s="133">
        <v>992</v>
      </c>
      <c r="E196" s="121" t="s">
        <v>81</v>
      </c>
      <c r="F196" s="121" t="s">
        <v>59</v>
      </c>
      <c r="G196" s="121" t="s">
        <v>357</v>
      </c>
      <c r="H196" s="121"/>
      <c r="I196" s="122">
        <f>I197</f>
        <v>0</v>
      </c>
    </row>
    <row r="197" spans="1:9" s="118" customFormat="1" ht="83.25" customHeight="1" hidden="1">
      <c r="A197" s="123"/>
      <c r="B197" s="124"/>
      <c r="C197" s="43" t="s">
        <v>276</v>
      </c>
      <c r="D197" s="133">
        <v>992</v>
      </c>
      <c r="E197" s="121" t="s">
        <v>81</v>
      </c>
      <c r="F197" s="121" t="s">
        <v>59</v>
      </c>
      <c r="G197" s="121" t="s">
        <v>357</v>
      </c>
      <c r="H197" s="121" t="s">
        <v>277</v>
      </c>
      <c r="I197" s="122">
        <v>0</v>
      </c>
    </row>
    <row r="198" spans="1:9" s="118" customFormat="1" ht="93.75" customHeight="1" hidden="1">
      <c r="A198" s="123"/>
      <c r="B198" s="124"/>
      <c r="C198" s="132" t="s">
        <v>165</v>
      </c>
      <c r="D198" s="133">
        <v>992</v>
      </c>
      <c r="E198" s="121" t="s">
        <v>81</v>
      </c>
      <c r="F198" s="121" t="s">
        <v>59</v>
      </c>
      <c r="G198" s="121" t="s">
        <v>222</v>
      </c>
      <c r="H198" s="121"/>
      <c r="I198" s="122">
        <f>I199</f>
        <v>0</v>
      </c>
    </row>
    <row r="199" spans="1:9" s="118" customFormat="1" ht="90" customHeight="1" hidden="1">
      <c r="A199" s="123"/>
      <c r="B199" s="124"/>
      <c r="C199" s="132" t="s">
        <v>310</v>
      </c>
      <c r="D199" s="133">
        <v>992</v>
      </c>
      <c r="E199" s="121" t="s">
        <v>81</v>
      </c>
      <c r="F199" s="121" t="s">
        <v>59</v>
      </c>
      <c r="G199" s="121" t="s">
        <v>309</v>
      </c>
      <c r="H199" s="121"/>
      <c r="I199" s="122">
        <f>I200</f>
        <v>0</v>
      </c>
    </row>
    <row r="200" spans="1:9" s="118" customFormat="1" ht="54" customHeight="1" hidden="1">
      <c r="A200" s="123"/>
      <c r="B200" s="124"/>
      <c r="C200" s="132" t="s">
        <v>69</v>
      </c>
      <c r="D200" s="133">
        <v>992</v>
      </c>
      <c r="E200" s="121" t="s">
        <v>81</v>
      </c>
      <c r="F200" s="121" t="s">
        <v>59</v>
      </c>
      <c r="G200" s="121" t="s">
        <v>309</v>
      </c>
      <c r="H200" s="121" t="s">
        <v>277</v>
      </c>
      <c r="I200" s="122">
        <f>4695450-4695450+3000000-3000000</f>
        <v>0</v>
      </c>
    </row>
    <row r="201" spans="1:9" s="118" customFormat="1" ht="223.5" customHeight="1" hidden="1">
      <c r="A201" s="123"/>
      <c r="B201" s="124"/>
      <c r="C201" s="134" t="s">
        <v>347</v>
      </c>
      <c r="D201" s="133">
        <v>992</v>
      </c>
      <c r="E201" s="121" t="s">
        <v>81</v>
      </c>
      <c r="F201" s="121" t="s">
        <v>59</v>
      </c>
      <c r="G201" s="121" t="s">
        <v>346</v>
      </c>
      <c r="H201" s="121"/>
      <c r="I201" s="122">
        <f>I202</f>
        <v>0</v>
      </c>
    </row>
    <row r="202" spans="1:9" s="118" customFormat="1" ht="58.5" customHeight="1" hidden="1">
      <c r="A202" s="123"/>
      <c r="B202" s="124"/>
      <c r="C202" s="117" t="s">
        <v>64</v>
      </c>
      <c r="D202" s="133">
        <v>992</v>
      </c>
      <c r="E202" s="121" t="s">
        <v>81</v>
      </c>
      <c r="F202" s="121" t="s">
        <v>59</v>
      </c>
      <c r="G202" s="121" t="s">
        <v>346</v>
      </c>
      <c r="H202" s="121" t="s">
        <v>65</v>
      </c>
      <c r="I202" s="122">
        <v>0</v>
      </c>
    </row>
    <row r="203" spans="1:9" s="118" customFormat="1" ht="140.25" customHeight="1" hidden="1">
      <c r="A203" s="123"/>
      <c r="B203" s="124"/>
      <c r="C203" s="134" t="s">
        <v>319</v>
      </c>
      <c r="D203" s="133">
        <v>992</v>
      </c>
      <c r="E203" s="121" t="s">
        <v>81</v>
      </c>
      <c r="F203" s="121" t="s">
        <v>59</v>
      </c>
      <c r="G203" s="121" t="s">
        <v>321</v>
      </c>
      <c r="H203" s="121"/>
      <c r="I203" s="122">
        <f>I204</f>
        <v>0</v>
      </c>
    </row>
    <row r="204" spans="1:9" s="118" customFormat="1" ht="141.75" customHeight="1" hidden="1">
      <c r="A204" s="123"/>
      <c r="B204" s="124"/>
      <c r="C204" s="134" t="s">
        <v>319</v>
      </c>
      <c r="D204" s="133">
        <v>992</v>
      </c>
      <c r="E204" s="121" t="s">
        <v>81</v>
      </c>
      <c r="F204" s="121" t="s">
        <v>59</v>
      </c>
      <c r="G204" s="121" t="s">
        <v>320</v>
      </c>
      <c r="H204" s="121"/>
      <c r="I204" s="122">
        <f>I205</f>
        <v>0</v>
      </c>
    </row>
    <row r="205" spans="1:9" s="118" customFormat="1" ht="137.25" customHeight="1" hidden="1">
      <c r="A205" s="123"/>
      <c r="B205" s="124"/>
      <c r="C205" s="134" t="s">
        <v>319</v>
      </c>
      <c r="D205" s="133">
        <v>992</v>
      </c>
      <c r="E205" s="121" t="s">
        <v>81</v>
      </c>
      <c r="F205" s="121" t="s">
        <v>59</v>
      </c>
      <c r="G205" s="121" t="s">
        <v>320</v>
      </c>
      <c r="H205" s="121" t="s">
        <v>277</v>
      </c>
      <c r="I205" s="122">
        <v>0</v>
      </c>
    </row>
    <row r="206" spans="1:9" s="118" customFormat="1" ht="18.75">
      <c r="A206" s="123"/>
      <c r="B206" s="124" t="s">
        <v>31</v>
      </c>
      <c r="C206" s="132" t="s">
        <v>298</v>
      </c>
      <c r="D206" s="133">
        <v>992</v>
      </c>
      <c r="E206" s="121" t="s">
        <v>81</v>
      </c>
      <c r="F206" s="121" t="s">
        <v>81</v>
      </c>
      <c r="G206" s="121"/>
      <c r="H206" s="121"/>
      <c r="I206" s="122">
        <f>I207</f>
        <v>30000</v>
      </c>
    </row>
    <row r="207" spans="1:9" s="118" customFormat="1" ht="56.25">
      <c r="A207" s="123"/>
      <c r="B207" s="119"/>
      <c r="C207" s="132" t="s">
        <v>452</v>
      </c>
      <c r="D207" s="133">
        <v>992</v>
      </c>
      <c r="E207" s="121" t="s">
        <v>81</v>
      </c>
      <c r="F207" s="121" t="s">
        <v>81</v>
      </c>
      <c r="G207" s="121" t="s">
        <v>203</v>
      </c>
      <c r="H207" s="121"/>
      <c r="I207" s="122">
        <f>I208</f>
        <v>30000</v>
      </c>
    </row>
    <row r="208" spans="1:11" s="118" customFormat="1" ht="37.5">
      <c r="A208" s="123"/>
      <c r="B208" s="119"/>
      <c r="C208" s="132" t="s">
        <v>163</v>
      </c>
      <c r="D208" s="133">
        <v>992</v>
      </c>
      <c r="E208" s="121" t="s">
        <v>81</v>
      </c>
      <c r="F208" s="121" t="s">
        <v>81</v>
      </c>
      <c r="G208" s="121" t="s">
        <v>204</v>
      </c>
      <c r="H208" s="121"/>
      <c r="I208" s="122">
        <f>I209</f>
        <v>30000</v>
      </c>
      <c r="K208" s="135"/>
    </row>
    <row r="209" spans="1:9" s="118" customFormat="1" ht="37.5">
      <c r="A209" s="123"/>
      <c r="B209" s="119"/>
      <c r="C209" s="132" t="s">
        <v>114</v>
      </c>
      <c r="D209" s="133">
        <v>992</v>
      </c>
      <c r="E209" s="121" t="s">
        <v>81</v>
      </c>
      <c r="F209" s="121" t="s">
        <v>81</v>
      </c>
      <c r="G209" s="121" t="s">
        <v>399</v>
      </c>
      <c r="H209" s="121"/>
      <c r="I209" s="122">
        <f>I210</f>
        <v>30000</v>
      </c>
    </row>
    <row r="210" spans="1:9" s="118" customFormat="1" ht="58.5" customHeight="1">
      <c r="A210" s="123"/>
      <c r="B210" s="119"/>
      <c r="C210" s="132" t="s">
        <v>64</v>
      </c>
      <c r="D210" s="133">
        <v>992</v>
      </c>
      <c r="E210" s="121" t="s">
        <v>81</v>
      </c>
      <c r="F210" s="121" t="s">
        <v>81</v>
      </c>
      <c r="G210" s="121" t="s">
        <v>258</v>
      </c>
      <c r="H210" s="121" t="s">
        <v>65</v>
      </c>
      <c r="I210" s="122">
        <v>30000</v>
      </c>
    </row>
    <row r="211" spans="1:9" s="137" customFormat="1" ht="21.75" customHeight="1">
      <c r="A211" s="136"/>
      <c r="B211" s="124" t="s">
        <v>115</v>
      </c>
      <c r="C211" s="124" t="s">
        <v>444</v>
      </c>
      <c r="D211" s="125">
        <v>992</v>
      </c>
      <c r="E211" s="126" t="s">
        <v>116</v>
      </c>
      <c r="F211" s="126" t="s">
        <v>60</v>
      </c>
      <c r="G211" s="126"/>
      <c r="H211" s="126"/>
      <c r="I211" s="127">
        <f>I212+I229</f>
        <v>8217310.149999999</v>
      </c>
    </row>
    <row r="212" spans="1:9" s="137" customFormat="1" ht="21" customHeight="1">
      <c r="A212" s="136"/>
      <c r="B212" s="119"/>
      <c r="C212" s="117" t="s">
        <v>117</v>
      </c>
      <c r="D212" s="133">
        <v>992</v>
      </c>
      <c r="E212" s="121" t="s">
        <v>116</v>
      </c>
      <c r="F212" s="121" t="s">
        <v>59</v>
      </c>
      <c r="G212" s="121"/>
      <c r="H212" s="121"/>
      <c r="I212" s="122">
        <f>I213</f>
        <v>8160348.149999999</v>
      </c>
    </row>
    <row r="213" spans="1:9" s="118" customFormat="1" ht="135" customHeight="1">
      <c r="A213" s="123"/>
      <c r="B213" s="119"/>
      <c r="C213" s="197" t="s">
        <v>402</v>
      </c>
      <c r="D213" s="133">
        <v>992</v>
      </c>
      <c r="E213" s="121" t="s">
        <v>116</v>
      </c>
      <c r="F213" s="121" t="s">
        <v>59</v>
      </c>
      <c r="G213" s="121" t="s">
        <v>208</v>
      </c>
      <c r="H213" s="121"/>
      <c r="I213" s="122">
        <f>I214+I224</f>
        <v>8160348.149999999</v>
      </c>
    </row>
    <row r="214" spans="1:9" s="118" customFormat="1" ht="18.75">
      <c r="A214" s="123"/>
      <c r="B214" s="119"/>
      <c r="C214" s="117" t="s">
        <v>118</v>
      </c>
      <c r="D214" s="133">
        <v>992</v>
      </c>
      <c r="E214" s="121" t="s">
        <v>116</v>
      </c>
      <c r="F214" s="121" t="s">
        <v>59</v>
      </c>
      <c r="G214" s="121" t="s">
        <v>209</v>
      </c>
      <c r="H214" s="121"/>
      <c r="I214" s="122">
        <f>I216+I218+I219+I217+I222+I221</f>
        <v>6660148.149999999</v>
      </c>
    </row>
    <row r="215" spans="1:9" s="118" customFormat="1" ht="60" customHeight="1">
      <c r="A215" s="123"/>
      <c r="B215" s="119"/>
      <c r="C215" s="117" t="s">
        <v>119</v>
      </c>
      <c r="D215" s="133">
        <v>992</v>
      </c>
      <c r="E215" s="121" t="s">
        <v>116</v>
      </c>
      <c r="F215" s="121" t="s">
        <v>59</v>
      </c>
      <c r="G215" s="121" t="s">
        <v>210</v>
      </c>
      <c r="H215" s="121"/>
      <c r="I215" s="122">
        <f>I216</f>
        <v>5702501.749999999</v>
      </c>
    </row>
    <row r="216" spans="2:9" s="118" customFormat="1" ht="95.25" customHeight="1">
      <c r="B216" s="119"/>
      <c r="C216" s="197" t="s">
        <v>449</v>
      </c>
      <c r="D216" s="133">
        <v>992</v>
      </c>
      <c r="E216" s="121" t="s">
        <v>116</v>
      </c>
      <c r="F216" s="121" t="s">
        <v>59</v>
      </c>
      <c r="G216" s="121" t="s">
        <v>210</v>
      </c>
      <c r="H216" s="121" t="s">
        <v>120</v>
      </c>
      <c r="I216" s="122">
        <f>5870200-230000-1819098+2245715.42+934150-212230.03-1008589.24+880000-957646.4</f>
        <v>5702501.749999999</v>
      </c>
    </row>
    <row r="217" spans="2:9" s="118" customFormat="1" ht="72.75" customHeight="1" hidden="1">
      <c r="B217" s="119"/>
      <c r="C217" s="117" t="s">
        <v>284</v>
      </c>
      <c r="D217" s="133">
        <v>992</v>
      </c>
      <c r="E217" s="121" t="s">
        <v>116</v>
      </c>
      <c r="F217" s="121" t="s">
        <v>59</v>
      </c>
      <c r="G217" s="121" t="s">
        <v>283</v>
      </c>
      <c r="H217" s="121" t="s">
        <v>120</v>
      </c>
      <c r="I217" s="122">
        <v>0</v>
      </c>
    </row>
    <row r="218" spans="2:9" s="118" customFormat="1" ht="95.25" customHeight="1" hidden="1">
      <c r="B218" s="119"/>
      <c r="C218" s="117" t="s">
        <v>260</v>
      </c>
      <c r="D218" s="133">
        <v>992</v>
      </c>
      <c r="E218" s="121" t="s">
        <v>116</v>
      </c>
      <c r="F218" s="121" t="s">
        <v>59</v>
      </c>
      <c r="G218" s="121" t="s">
        <v>261</v>
      </c>
      <c r="H218" s="121" t="s">
        <v>120</v>
      </c>
      <c r="I218" s="122">
        <f>4511100-4511100</f>
        <v>0</v>
      </c>
    </row>
    <row r="219" spans="2:9" s="118" customFormat="1" ht="95.25" customHeight="1" hidden="1">
      <c r="B219" s="119"/>
      <c r="C219" s="117" t="s">
        <v>260</v>
      </c>
      <c r="D219" s="133">
        <v>992</v>
      </c>
      <c r="E219" s="121" t="s">
        <v>116</v>
      </c>
      <c r="F219" s="121" t="s">
        <v>59</v>
      </c>
      <c r="G219" s="121" t="s">
        <v>262</v>
      </c>
      <c r="H219" s="121" t="s">
        <v>120</v>
      </c>
      <c r="I219" s="122">
        <v>0</v>
      </c>
    </row>
    <row r="220" spans="2:9" s="118" customFormat="1" ht="42" customHeight="1">
      <c r="B220" s="119"/>
      <c r="C220" s="230" t="s">
        <v>490</v>
      </c>
      <c r="D220" s="133">
        <v>992</v>
      </c>
      <c r="E220" s="121" t="s">
        <v>116</v>
      </c>
      <c r="F220" s="121" t="s">
        <v>59</v>
      </c>
      <c r="G220" s="121" t="s">
        <v>489</v>
      </c>
      <c r="H220" s="121"/>
      <c r="I220" s="122">
        <f>I221</f>
        <v>957646.4</v>
      </c>
    </row>
    <row r="221" spans="2:9" s="118" customFormat="1" ht="95.25" customHeight="1">
      <c r="B221" s="119"/>
      <c r="C221" s="230" t="s">
        <v>449</v>
      </c>
      <c r="D221" s="133">
        <v>992</v>
      </c>
      <c r="E221" s="121" t="s">
        <v>116</v>
      </c>
      <c r="F221" s="121" t="s">
        <v>59</v>
      </c>
      <c r="G221" s="121" t="s">
        <v>489</v>
      </c>
      <c r="H221" s="121" t="s">
        <v>120</v>
      </c>
      <c r="I221" s="122">
        <v>957646.4</v>
      </c>
    </row>
    <row r="222" spans="2:9" s="118" customFormat="1" ht="173.25" customHeight="1">
      <c r="B222" s="119"/>
      <c r="C222" s="117" t="s">
        <v>424</v>
      </c>
      <c r="D222" s="133">
        <v>992</v>
      </c>
      <c r="E222" s="121" t="s">
        <v>116</v>
      </c>
      <c r="F222" s="121" t="s">
        <v>59</v>
      </c>
      <c r="G222" s="121" t="s">
        <v>423</v>
      </c>
      <c r="H222" s="121"/>
      <c r="I222" s="122">
        <f>I223</f>
        <v>0</v>
      </c>
    </row>
    <row r="223" spans="2:9" s="118" customFormat="1" ht="100.5" customHeight="1">
      <c r="B223" s="119"/>
      <c r="C223" s="197" t="s">
        <v>449</v>
      </c>
      <c r="D223" s="133">
        <v>992</v>
      </c>
      <c r="E223" s="121" t="s">
        <v>116</v>
      </c>
      <c r="F223" s="121" t="s">
        <v>59</v>
      </c>
      <c r="G223" s="121" t="s">
        <v>423</v>
      </c>
      <c r="H223" s="121" t="s">
        <v>120</v>
      </c>
      <c r="I223" s="122">
        <f>934150-934150</f>
        <v>0</v>
      </c>
    </row>
    <row r="224" spans="2:9" s="118" customFormat="1" ht="18.75">
      <c r="B224" s="119"/>
      <c r="C224" s="117" t="s">
        <v>121</v>
      </c>
      <c r="D224" s="133">
        <v>992</v>
      </c>
      <c r="E224" s="121" t="s">
        <v>116</v>
      </c>
      <c r="F224" s="121" t="s">
        <v>59</v>
      </c>
      <c r="G224" s="121" t="s">
        <v>211</v>
      </c>
      <c r="H224" s="121"/>
      <c r="I224" s="122">
        <f>I226+I227+I228</f>
        <v>1500200</v>
      </c>
    </row>
    <row r="225" spans="2:9" s="118" customFormat="1" ht="58.5" customHeight="1">
      <c r="B225" s="119"/>
      <c r="C225" s="117" t="s">
        <v>119</v>
      </c>
      <c r="D225" s="133">
        <v>992</v>
      </c>
      <c r="E225" s="121" t="s">
        <v>116</v>
      </c>
      <c r="F225" s="121" t="s">
        <v>59</v>
      </c>
      <c r="G225" s="121" t="s">
        <v>212</v>
      </c>
      <c r="H225" s="121"/>
      <c r="I225" s="122">
        <f>I226</f>
        <v>1500200</v>
      </c>
    </row>
    <row r="226" spans="2:9" s="118" customFormat="1" ht="96.75" customHeight="1">
      <c r="B226" s="119"/>
      <c r="C226" s="197" t="s">
        <v>449</v>
      </c>
      <c r="D226" s="133">
        <v>992</v>
      </c>
      <c r="E226" s="121" t="s">
        <v>116</v>
      </c>
      <c r="F226" s="121" t="s">
        <v>59</v>
      </c>
      <c r="G226" s="121" t="s">
        <v>212</v>
      </c>
      <c r="H226" s="121" t="s">
        <v>120</v>
      </c>
      <c r="I226" s="122">
        <f>1300200+200000</f>
        <v>1500200</v>
      </c>
    </row>
    <row r="227" spans="2:9" s="118" customFormat="1" ht="96.75" customHeight="1" hidden="1">
      <c r="B227" s="119"/>
      <c r="C227" s="117" t="s">
        <v>260</v>
      </c>
      <c r="D227" s="133">
        <v>992</v>
      </c>
      <c r="E227" s="121" t="s">
        <v>116</v>
      </c>
      <c r="F227" s="121" t="s">
        <v>59</v>
      </c>
      <c r="G227" s="121" t="s">
        <v>263</v>
      </c>
      <c r="H227" s="121" t="s">
        <v>120</v>
      </c>
      <c r="I227" s="122">
        <f>500000-500000</f>
        <v>0</v>
      </c>
    </row>
    <row r="228" spans="2:9" s="118" customFormat="1" ht="96.75" customHeight="1" hidden="1">
      <c r="B228" s="119"/>
      <c r="C228" s="117" t="s">
        <v>260</v>
      </c>
      <c r="D228" s="133">
        <v>992</v>
      </c>
      <c r="E228" s="121" t="s">
        <v>116</v>
      </c>
      <c r="F228" s="121" t="s">
        <v>59</v>
      </c>
      <c r="G228" s="121" t="s">
        <v>264</v>
      </c>
      <c r="H228" s="121" t="s">
        <v>120</v>
      </c>
      <c r="I228" s="122"/>
    </row>
    <row r="229" spans="2:9" s="118" customFormat="1" ht="37.5">
      <c r="B229" s="119"/>
      <c r="C229" s="117" t="s">
        <v>122</v>
      </c>
      <c r="D229" s="133">
        <v>992</v>
      </c>
      <c r="E229" s="121" t="s">
        <v>116</v>
      </c>
      <c r="F229" s="121" t="s">
        <v>77</v>
      </c>
      <c r="G229" s="121"/>
      <c r="H229" s="121"/>
      <c r="I229" s="122">
        <f>I230</f>
        <v>56962</v>
      </c>
    </row>
    <row r="230" spans="2:9" s="118" customFormat="1" ht="133.5" customHeight="1">
      <c r="B230" s="119"/>
      <c r="C230" s="197" t="s">
        <v>402</v>
      </c>
      <c r="D230" s="133">
        <v>992</v>
      </c>
      <c r="E230" s="121" t="s">
        <v>116</v>
      </c>
      <c r="F230" s="121" t="s">
        <v>77</v>
      </c>
      <c r="G230" s="121" t="s">
        <v>208</v>
      </c>
      <c r="H230" s="121"/>
      <c r="I230" s="122">
        <f>I231</f>
        <v>56962</v>
      </c>
    </row>
    <row r="231" spans="2:9" s="118" customFormat="1" ht="57.75" customHeight="1">
      <c r="B231" s="119"/>
      <c r="C231" s="197" t="s">
        <v>453</v>
      </c>
      <c r="D231" s="133">
        <v>992</v>
      </c>
      <c r="E231" s="121" t="s">
        <v>116</v>
      </c>
      <c r="F231" s="121" t="s">
        <v>77</v>
      </c>
      <c r="G231" s="121" t="s">
        <v>213</v>
      </c>
      <c r="H231" s="121"/>
      <c r="I231" s="122">
        <f>I232</f>
        <v>56962</v>
      </c>
    </row>
    <row r="232" spans="2:9" s="118" customFormat="1" ht="60.75" customHeight="1">
      <c r="B232" s="119"/>
      <c r="C232" s="197" t="s">
        <v>453</v>
      </c>
      <c r="D232" s="133">
        <v>992</v>
      </c>
      <c r="E232" s="121" t="s">
        <v>116</v>
      </c>
      <c r="F232" s="121" t="s">
        <v>77</v>
      </c>
      <c r="G232" s="121" t="s">
        <v>403</v>
      </c>
      <c r="H232" s="121"/>
      <c r="I232" s="122">
        <f>I233</f>
        <v>56962</v>
      </c>
    </row>
    <row r="233" spans="2:9" s="118" customFormat="1" ht="99.75" customHeight="1">
      <c r="B233" s="119"/>
      <c r="C233" s="197" t="s">
        <v>449</v>
      </c>
      <c r="D233" s="133">
        <v>992</v>
      </c>
      <c r="E233" s="121" t="s">
        <v>116</v>
      </c>
      <c r="F233" s="121" t="s">
        <v>77</v>
      </c>
      <c r="G233" s="121" t="s">
        <v>403</v>
      </c>
      <c r="H233" s="121" t="s">
        <v>120</v>
      </c>
      <c r="I233" s="122">
        <f>100000-43038</f>
        <v>56962</v>
      </c>
    </row>
    <row r="234" spans="2:9" s="118" customFormat="1" ht="19.5" customHeight="1">
      <c r="B234" s="124" t="s">
        <v>123</v>
      </c>
      <c r="C234" s="124" t="s">
        <v>124</v>
      </c>
      <c r="D234" s="125">
        <v>992</v>
      </c>
      <c r="E234" s="126" t="s">
        <v>95</v>
      </c>
      <c r="F234" s="126" t="s">
        <v>60</v>
      </c>
      <c r="G234" s="126"/>
      <c r="H234" s="126"/>
      <c r="I234" s="127">
        <f>I235</f>
        <v>134616</v>
      </c>
    </row>
    <row r="235" spans="2:9" s="118" customFormat="1" ht="37.5">
      <c r="B235" s="119"/>
      <c r="C235" s="117" t="s">
        <v>125</v>
      </c>
      <c r="D235" s="133">
        <v>992</v>
      </c>
      <c r="E235" s="121" t="s">
        <v>95</v>
      </c>
      <c r="F235" s="121" t="s">
        <v>62</v>
      </c>
      <c r="G235" s="121"/>
      <c r="H235" s="121"/>
      <c r="I235" s="122">
        <f>I236</f>
        <v>134616</v>
      </c>
    </row>
    <row r="236" spans="2:9" s="118" customFormat="1" ht="62.25" customHeight="1">
      <c r="B236" s="119"/>
      <c r="C236" s="197" t="s">
        <v>454</v>
      </c>
      <c r="D236" s="133">
        <v>992</v>
      </c>
      <c r="E236" s="121" t="s">
        <v>95</v>
      </c>
      <c r="F236" s="121" t="s">
        <v>62</v>
      </c>
      <c r="G236" s="121" t="s">
        <v>205</v>
      </c>
      <c r="H236" s="121"/>
      <c r="I236" s="122">
        <f>I237</f>
        <v>134616</v>
      </c>
    </row>
    <row r="237" spans="2:9" s="118" customFormat="1" ht="123.75" customHeight="1">
      <c r="B237" s="119"/>
      <c r="C237" s="197" t="s">
        <v>455</v>
      </c>
      <c r="D237" s="133">
        <v>992</v>
      </c>
      <c r="E237" s="121" t="s">
        <v>95</v>
      </c>
      <c r="F237" s="121" t="s">
        <v>62</v>
      </c>
      <c r="G237" s="121" t="s">
        <v>400</v>
      </c>
      <c r="H237" s="121"/>
      <c r="I237" s="122">
        <f>I238</f>
        <v>134616</v>
      </c>
    </row>
    <row r="238" spans="2:9" s="118" customFormat="1" ht="37.5">
      <c r="B238" s="119"/>
      <c r="C238" s="117" t="s">
        <v>126</v>
      </c>
      <c r="D238" s="133">
        <v>992</v>
      </c>
      <c r="E238" s="121" t="s">
        <v>95</v>
      </c>
      <c r="F238" s="121" t="s">
        <v>62</v>
      </c>
      <c r="G238" s="121" t="s">
        <v>400</v>
      </c>
      <c r="H238" s="121" t="s">
        <v>127</v>
      </c>
      <c r="I238" s="122">
        <v>134616</v>
      </c>
    </row>
    <row r="239" spans="2:9" s="118" customFormat="1" ht="37.5">
      <c r="B239" s="124" t="s">
        <v>128</v>
      </c>
      <c r="C239" s="124" t="s">
        <v>129</v>
      </c>
      <c r="D239" s="125">
        <v>992</v>
      </c>
      <c r="E239" s="126" t="s">
        <v>83</v>
      </c>
      <c r="F239" s="126" t="s">
        <v>60</v>
      </c>
      <c r="G239" s="126"/>
      <c r="H239" s="126"/>
      <c r="I239" s="127">
        <f>I240</f>
        <v>649975.23</v>
      </c>
    </row>
    <row r="240" spans="2:9" s="118" customFormat="1" ht="18.75">
      <c r="B240" s="138"/>
      <c r="C240" s="117" t="s">
        <v>130</v>
      </c>
      <c r="D240" s="133">
        <v>992</v>
      </c>
      <c r="E240" s="121" t="s">
        <v>83</v>
      </c>
      <c r="F240" s="121" t="s">
        <v>59</v>
      </c>
      <c r="G240" s="121"/>
      <c r="H240" s="121"/>
      <c r="I240" s="122">
        <f>I241+I244+I248+I250+I252+I256+I261+I258+I254</f>
        <v>649975.23</v>
      </c>
    </row>
    <row r="241" spans="2:9" s="118" customFormat="1" ht="40.5" customHeight="1">
      <c r="B241" s="138"/>
      <c r="C241" s="117" t="s">
        <v>404</v>
      </c>
      <c r="D241" s="133">
        <v>992</v>
      </c>
      <c r="E241" s="121" t="s">
        <v>83</v>
      </c>
      <c r="F241" s="121" t="s">
        <v>59</v>
      </c>
      <c r="G241" s="121" t="s">
        <v>214</v>
      </c>
      <c r="H241" s="121"/>
      <c r="I241" s="122">
        <f>I242</f>
        <v>70000</v>
      </c>
    </row>
    <row r="242" spans="2:9" s="118" customFormat="1" ht="44.25" customHeight="1">
      <c r="B242" s="138"/>
      <c r="C242" s="117" t="s">
        <v>131</v>
      </c>
      <c r="D242" s="133">
        <v>992</v>
      </c>
      <c r="E242" s="121" t="s">
        <v>83</v>
      </c>
      <c r="F242" s="121" t="s">
        <v>59</v>
      </c>
      <c r="G242" s="121" t="s">
        <v>259</v>
      </c>
      <c r="H242" s="121"/>
      <c r="I242" s="122">
        <f>I243</f>
        <v>70000</v>
      </c>
    </row>
    <row r="243" spans="2:10" s="118" customFormat="1" ht="172.5" customHeight="1">
      <c r="B243" s="138"/>
      <c r="C243" s="203" t="s">
        <v>74</v>
      </c>
      <c r="D243" s="133">
        <v>992</v>
      </c>
      <c r="E243" s="133" t="s">
        <v>83</v>
      </c>
      <c r="F243" s="133" t="s">
        <v>59</v>
      </c>
      <c r="G243" s="133" t="s">
        <v>259</v>
      </c>
      <c r="H243" s="133">
        <v>100</v>
      </c>
      <c r="I243" s="122">
        <v>70000</v>
      </c>
      <c r="J243" s="139"/>
    </row>
    <row r="244" spans="2:10" s="118" customFormat="1" ht="80.25" customHeight="1" hidden="1">
      <c r="B244" s="138"/>
      <c r="C244" s="43" t="s">
        <v>319</v>
      </c>
      <c r="D244" s="120" t="s">
        <v>71</v>
      </c>
      <c r="E244" s="121" t="s">
        <v>83</v>
      </c>
      <c r="F244" s="121" t="s">
        <v>59</v>
      </c>
      <c r="G244" s="121" t="s">
        <v>321</v>
      </c>
      <c r="H244" s="121"/>
      <c r="I244" s="122">
        <v>0</v>
      </c>
      <c r="J244" s="139"/>
    </row>
    <row r="245" spans="2:10" s="118" customFormat="1" ht="54.75" customHeight="1" hidden="1">
      <c r="B245" s="138"/>
      <c r="C245" s="43" t="s">
        <v>319</v>
      </c>
      <c r="D245" s="120" t="s">
        <v>71</v>
      </c>
      <c r="E245" s="121" t="s">
        <v>83</v>
      </c>
      <c r="F245" s="121" t="s">
        <v>59</v>
      </c>
      <c r="G245" s="121" t="s">
        <v>320</v>
      </c>
      <c r="H245" s="121" t="s">
        <v>277</v>
      </c>
      <c r="I245" s="122">
        <v>0</v>
      </c>
      <c r="J245" s="139"/>
    </row>
    <row r="246" spans="2:10" s="118" customFormat="1" ht="42" customHeight="1" hidden="1">
      <c r="B246" s="138"/>
      <c r="C246" s="43" t="s">
        <v>314</v>
      </c>
      <c r="D246" s="120" t="s">
        <v>100</v>
      </c>
      <c r="E246" s="121" t="s">
        <v>83</v>
      </c>
      <c r="F246" s="121" t="s">
        <v>59</v>
      </c>
      <c r="G246" s="121" t="s">
        <v>315</v>
      </c>
      <c r="H246" s="121"/>
      <c r="I246" s="122">
        <f>I247+I249</f>
        <v>0</v>
      </c>
      <c r="J246" s="139"/>
    </row>
    <row r="247" spans="2:10" s="118" customFormat="1" ht="208.5" customHeight="1" hidden="1">
      <c r="B247" s="138"/>
      <c r="C247" s="43" t="s">
        <v>342</v>
      </c>
      <c r="D247" s="120" t="s">
        <v>100</v>
      </c>
      <c r="E247" s="121" t="s">
        <v>83</v>
      </c>
      <c r="F247" s="121" t="s">
        <v>59</v>
      </c>
      <c r="G247" s="121" t="s">
        <v>316</v>
      </c>
      <c r="H247" s="121"/>
      <c r="I247" s="122">
        <f>I248</f>
        <v>0</v>
      </c>
      <c r="J247" s="139"/>
    </row>
    <row r="248" spans="2:10" s="118" customFormat="1" ht="76.5" customHeight="1" hidden="1">
      <c r="B248" s="138"/>
      <c r="C248" s="43" t="s">
        <v>276</v>
      </c>
      <c r="D248" s="120" t="s">
        <v>100</v>
      </c>
      <c r="E248" s="121" t="s">
        <v>83</v>
      </c>
      <c r="F248" s="121" t="s">
        <v>59</v>
      </c>
      <c r="G248" s="121" t="s">
        <v>316</v>
      </c>
      <c r="H248" s="121" t="s">
        <v>277</v>
      </c>
      <c r="I248" s="122">
        <f>24901200+821000-25722200</f>
        <v>0</v>
      </c>
      <c r="J248" s="139"/>
    </row>
    <row r="249" spans="2:10" s="118" customFormat="1" ht="216.75" customHeight="1" hidden="1">
      <c r="B249" s="138"/>
      <c r="C249" s="43" t="s">
        <v>342</v>
      </c>
      <c r="D249" s="120" t="s">
        <v>71</v>
      </c>
      <c r="E249" s="121" t="s">
        <v>83</v>
      </c>
      <c r="F249" s="121" t="s">
        <v>59</v>
      </c>
      <c r="G249" s="121" t="s">
        <v>313</v>
      </c>
      <c r="H249" s="121"/>
      <c r="I249" s="122">
        <f>I250</f>
        <v>0</v>
      </c>
      <c r="J249" s="139"/>
    </row>
    <row r="250" spans="2:10" s="118" customFormat="1" ht="80.25" customHeight="1" hidden="1">
      <c r="B250" s="138"/>
      <c r="C250" s="43" t="s">
        <v>276</v>
      </c>
      <c r="D250" s="120" t="s">
        <v>71</v>
      </c>
      <c r="E250" s="121" t="s">
        <v>83</v>
      </c>
      <c r="F250" s="121" t="s">
        <v>59</v>
      </c>
      <c r="G250" s="121" t="s">
        <v>313</v>
      </c>
      <c r="H250" s="121" t="s">
        <v>277</v>
      </c>
      <c r="I250" s="122">
        <f>54816300+1644500-56460800</f>
        <v>0</v>
      </c>
      <c r="J250" s="139"/>
    </row>
    <row r="251" spans="2:10" s="118" customFormat="1" ht="44.25" customHeight="1" hidden="1">
      <c r="B251" s="138"/>
      <c r="C251" s="43" t="s">
        <v>350</v>
      </c>
      <c r="D251" s="120" t="s">
        <v>100</v>
      </c>
      <c r="E251" s="121" t="s">
        <v>83</v>
      </c>
      <c r="F251" s="121" t="s">
        <v>348</v>
      </c>
      <c r="G251" s="121" t="s">
        <v>349</v>
      </c>
      <c r="H251" s="121"/>
      <c r="I251" s="122">
        <f>I252+I256</f>
        <v>0</v>
      </c>
      <c r="J251" s="139"/>
    </row>
    <row r="252" spans="2:10" s="118" customFormat="1" ht="208.5" customHeight="1" hidden="1">
      <c r="B252" s="138"/>
      <c r="C252" s="43" t="s">
        <v>342</v>
      </c>
      <c r="D252" s="120" t="s">
        <v>100</v>
      </c>
      <c r="E252" s="121" t="s">
        <v>83</v>
      </c>
      <c r="F252" s="121" t="s">
        <v>59</v>
      </c>
      <c r="G252" s="121" t="s">
        <v>344</v>
      </c>
      <c r="H252" s="121"/>
      <c r="I252" s="122">
        <f>I253</f>
        <v>0</v>
      </c>
      <c r="J252" s="139"/>
    </row>
    <row r="253" spans="2:10" s="118" customFormat="1" ht="77.25" customHeight="1" hidden="1">
      <c r="B253" s="138"/>
      <c r="C253" s="43" t="s">
        <v>276</v>
      </c>
      <c r="D253" s="120" t="s">
        <v>100</v>
      </c>
      <c r="E253" s="121" t="s">
        <v>83</v>
      </c>
      <c r="F253" s="121" t="s">
        <v>59</v>
      </c>
      <c r="G253" s="121" t="s">
        <v>344</v>
      </c>
      <c r="H253" s="121" t="s">
        <v>277</v>
      </c>
      <c r="I253" s="122">
        <f>24901200+821000-9416558.46-16305641.54</f>
        <v>0</v>
      </c>
      <c r="J253" s="139"/>
    </row>
    <row r="254" spans="2:10" s="118" customFormat="1" ht="81" customHeight="1" hidden="1">
      <c r="B254" s="138"/>
      <c r="C254" s="43" t="s">
        <v>342</v>
      </c>
      <c r="D254" s="120" t="s">
        <v>100</v>
      </c>
      <c r="E254" s="121" t="s">
        <v>83</v>
      </c>
      <c r="F254" s="121" t="s">
        <v>59</v>
      </c>
      <c r="G254" s="121" t="s">
        <v>359</v>
      </c>
      <c r="H254" s="121"/>
      <c r="I254" s="122">
        <f>I255</f>
        <v>0</v>
      </c>
      <c r="J254" s="139"/>
    </row>
    <row r="255" spans="2:10" s="118" customFormat="1" ht="86.25" customHeight="1" hidden="1">
      <c r="B255" s="138"/>
      <c r="C255" s="43" t="s">
        <v>276</v>
      </c>
      <c r="D255" s="120" t="s">
        <v>100</v>
      </c>
      <c r="E255" s="121" t="s">
        <v>83</v>
      </c>
      <c r="F255" s="121" t="s">
        <v>59</v>
      </c>
      <c r="G255" s="121" t="s">
        <v>359</v>
      </c>
      <c r="H255" s="121" t="s">
        <v>277</v>
      </c>
      <c r="I255" s="122">
        <v>0</v>
      </c>
      <c r="J255" s="139"/>
    </row>
    <row r="256" spans="2:10" s="118" customFormat="1" ht="214.5" customHeight="1" hidden="1">
      <c r="B256" s="138"/>
      <c r="C256" s="43" t="s">
        <v>342</v>
      </c>
      <c r="D256" s="120" t="s">
        <v>71</v>
      </c>
      <c r="E256" s="121" t="s">
        <v>83</v>
      </c>
      <c r="F256" s="121" t="s">
        <v>59</v>
      </c>
      <c r="G256" s="121" t="s">
        <v>345</v>
      </c>
      <c r="H256" s="121"/>
      <c r="I256" s="122">
        <f>I257</f>
        <v>0</v>
      </c>
      <c r="J256" s="139"/>
    </row>
    <row r="257" spans="2:10" s="118" customFormat="1" ht="78.75" customHeight="1" hidden="1">
      <c r="B257" s="138"/>
      <c r="C257" s="43" t="s">
        <v>276</v>
      </c>
      <c r="D257" s="120" t="s">
        <v>71</v>
      </c>
      <c r="E257" s="121" t="s">
        <v>83</v>
      </c>
      <c r="F257" s="121" t="s">
        <v>59</v>
      </c>
      <c r="G257" s="121" t="s">
        <v>345</v>
      </c>
      <c r="H257" s="121" t="s">
        <v>277</v>
      </c>
      <c r="I257" s="122">
        <f>54816300+1644500-56460800</f>
        <v>0</v>
      </c>
      <c r="J257" s="139"/>
    </row>
    <row r="258" spans="2:10" s="118" customFormat="1" ht="211.5" customHeight="1" hidden="1">
      <c r="B258" s="138"/>
      <c r="C258" s="43" t="s">
        <v>342</v>
      </c>
      <c r="D258" s="120" t="s">
        <v>71</v>
      </c>
      <c r="E258" s="121" t="s">
        <v>83</v>
      </c>
      <c r="F258" s="121" t="s">
        <v>59</v>
      </c>
      <c r="G258" s="121" t="s">
        <v>358</v>
      </c>
      <c r="H258" s="121"/>
      <c r="I258" s="122">
        <f>I259</f>
        <v>0</v>
      </c>
      <c r="J258" s="139"/>
    </row>
    <row r="259" spans="2:10" s="118" customFormat="1" ht="0.75" customHeight="1">
      <c r="B259" s="138"/>
      <c r="C259" s="43" t="s">
        <v>276</v>
      </c>
      <c r="D259" s="120" t="s">
        <v>71</v>
      </c>
      <c r="E259" s="121" t="s">
        <v>83</v>
      </c>
      <c r="F259" s="121" t="s">
        <v>59</v>
      </c>
      <c r="G259" s="121" t="s">
        <v>358</v>
      </c>
      <c r="H259" s="121" t="s">
        <v>277</v>
      </c>
      <c r="I259" s="122">
        <v>0</v>
      </c>
      <c r="J259" s="139"/>
    </row>
    <row r="260" spans="2:10" s="118" customFormat="1" ht="134.25" customHeight="1">
      <c r="B260" s="138"/>
      <c r="C260" s="43" t="s">
        <v>319</v>
      </c>
      <c r="D260" s="120" t="s">
        <v>71</v>
      </c>
      <c r="E260" s="121" t="s">
        <v>83</v>
      </c>
      <c r="F260" s="121" t="s">
        <v>59</v>
      </c>
      <c r="G260" s="121" t="s">
        <v>321</v>
      </c>
      <c r="H260" s="121"/>
      <c r="I260" s="122">
        <f>I261</f>
        <v>579975.23</v>
      </c>
      <c r="J260" s="139"/>
    </row>
    <row r="261" spans="2:10" s="118" customFormat="1" ht="133.5" customHeight="1">
      <c r="B261" s="138"/>
      <c r="C261" s="43" t="s">
        <v>319</v>
      </c>
      <c r="D261" s="120" t="s">
        <v>71</v>
      </c>
      <c r="E261" s="121" t="s">
        <v>83</v>
      </c>
      <c r="F261" s="121" t="s">
        <v>59</v>
      </c>
      <c r="G261" s="121" t="s">
        <v>320</v>
      </c>
      <c r="H261" s="121"/>
      <c r="I261" s="122">
        <f>I262</f>
        <v>579975.23</v>
      </c>
      <c r="J261" s="139"/>
    </row>
    <row r="262" spans="2:10" s="118" customFormat="1" ht="63.75" customHeight="1">
      <c r="B262" s="138"/>
      <c r="C262" s="203" t="s">
        <v>64</v>
      </c>
      <c r="D262" s="120" t="s">
        <v>71</v>
      </c>
      <c r="E262" s="121" t="s">
        <v>83</v>
      </c>
      <c r="F262" s="121" t="s">
        <v>59</v>
      </c>
      <c r="G262" s="121" t="s">
        <v>320</v>
      </c>
      <c r="H262" s="121" t="s">
        <v>65</v>
      </c>
      <c r="I262" s="122">
        <f>200000+1432.17+5000+207190.03+10620+135733.03+20000</f>
        <v>579975.23</v>
      </c>
      <c r="J262" s="139"/>
    </row>
    <row r="263" spans="2:9" s="118" customFormat="1" ht="37.5">
      <c r="B263" s="124" t="s">
        <v>132</v>
      </c>
      <c r="C263" s="124" t="s">
        <v>133</v>
      </c>
      <c r="D263" s="198">
        <v>992</v>
      </c>
      <c r="E263" s="126" t="s">
        <v>103</v>
      </c>
      <c r="F263" s="126" t="s">
        <v>60</v>
      </c>
      <c r="G263" s="126"/>
      <c r="H263" s="126"/>
      <c r="I263" s="127">
        <f>I264</f>
        <v>0</v>
      </c>
    </row>
    <row r="264" spans="2:9" s="118" customFormat="1" ht="56.25">
      <c r="B264" s="138"/>
      <c r="C264" s="197" t="s">
        <v>134</v>
      </c>
      <c r="D264" s="133">
        <v>992</v>
      </c>
      <c r="E264" s="121" t="s">
        <v>103</v>
      </c>
      <c r="F264" s="121" t="s">
        <v>77</v>
      </c>
      <c r="G264" s="121"/>
      <c r="H264" s="121"/>
      <c r="I264" s="122">
        <f>I265</f>
        <v>0</v>
      </c>
    </row>
    <row r="265" spans="2:9" s="118" customFormat="1" ht="81.75" customHeight="1">
      <c r="B265" s="138"/>
      <c r="C265" s="197" t="s">
        <v>446</v>
      </c>
      <c r="D265" s="133">
        <v>992</v>
      </c>
      <c r="E265" s="121" t="s">
        <v>103</v>
      </c>
      <c r="F265" s="121" t="s">
        <v>77</v>
      </c>
      <c r="G265" s="121" t="s">
        <v>198</v>
      </c>
      <c r="H265" s="121"/>
      <c r="I265" s="122">
        <f>I266</f>
        <v>0</v>
      </c>
    </row>
    <row r="266" spans="2:9" s="118" customFormat="1" ht="75">
      <c r="B266" s="138"/>
      <c r="C266" s="197" t="s">
        <v>393</v>
      </c>
      <c r="D266" s="133">
        <v>992</v>
      </c>
      <c r="E266" s="121" t="s">
        <v>103</v>
      </c>
      <c r="F266" s="121" t="s">
        <v>77</v>
      </c>
      <c r="G266" s="121" t="s">
        <v>199</v>
      </c>
      <c r="H266" s="121"/>
      <c r="I266" s="122">
        <f>I267</f>
        <v>0</v>
      </c>
    </row>
    <row r="267" spans="2:9" s="118" customFormat="1" ht="75">
      <c r="B267" s="138"/>
      <c r="C267" s="197" t="s">
        <v>294</v>
      </c>
      <c r="D267" s="133">
        <v>992</v>
      </c>
      <c r="E267" s="121" t="s">
        <v>103</v>
      </c>
      <c r="F267" s="121" t="s">
        <v>77</v>
      </c>
      <c r="G267" s="121" t="s">
        <v>395</v>
      </c>
      <c r="H267" s="121"/>
      <c r="I267" s="122">
        <f>I268</f>
        <v>0</v>
      </c>
    </row>
    <row r="268" spans="2:10" s="118" customFormat="1" ht="54.75" customHeight="1">
      <c r="B268" s="138"/>
      <c r="C268" s="203" t="s">
        <v>64</v>
      </c>
      <c r="D268" s="133">
        <v>992</v>
      </c>
      <c r="E268" s="133">
        <v>12</v>
      </c>
      <c r="F268" s="121" t="s">
        <v>77</v>
      </c>
      <c r="G268" s="121" t="s">
        <v>395</v>
      </c>
      <c r="H268" s="133">
        <v>200</v>
      </c>
      <c r="I268" s="122">
        <f>200000-36000-164000</f>
        <v>0</v>
      </c>
      <c r="J268" s="139"/>
    </row>
    <row r="269" spans="2:10" s="118" customFormat="1" ht="54" customHeight="1">
      <c r="B269" s="138" t="s">
        <v>188</v>
      </c>
      <c r="C269" s="124" t="s">
        <v>382</v>
      </c>
      <c r="D269" s="198">
        <v>992</v>
      </c>
      <c r="E269" s="198">
        <v>13</v>
      </c>
      <c r="F269" s="126" t="s">
        <v>60</v>
      </c>
      <c r="G269" s="126"/>
      <c r="H269" s="198"/>
      <c r="I269" s="127">
        <f>I270</f>
        <v>1680</v>
      </c>
      <c r="J269" s="139"/>
    </row>
    <row r="270" spans="2:10" s="118" customFormat="1" ht="51.75" customHeight="1">
      <c r="B270" s="138"/>
      <c r="C270" s="197" t="s">
        <v>378</v>
      </c>
      <c r="D270" s="133">
        <v>992</v>
      </c>
      <c r="E270" s="133">
        <v>13</v>
      </c>
      <c r="F270" s="121" t="s">
        <v>59</v>
      </c>
      <c r="G270" s="121"/>
      <c r="H270" s="133"/>
      <c r="I270" s="122">
        <f>I271</f>
        <v>1680</v>
      </c>
      <c r="J270" s="139"/>
    </row>
    <row r="271" spans="2:10" s="118" customFormat="1" ht="37.5" customHeight="1">
      <c r="B271" s="138"/>
      <c r="C271" s="197" t="s">
        <v>401</v>
      </c>
      <c r="D271" s="133">
        <v>992</v>
      </c>
      <c r="E271" s="133">
        <v>13</v>
      </c>
      <c r="F271" s="121" t="s">
        <v>59</v>
      </c>
      <c r="G271" s="121" t="s">
        <v>375</v>
      </c>
      <c r="H271" s="133"/>
      <c r="I271" s="122">
        <f>I272</f>
        <v>1680</v>
      </c>
      <c r="J271" s="139"/>
    </row>
    <row r="272" spans="2:10" s="118" customFormat="1" ht="55.5" customHeight="1">
      <c r="B272" s="138"/>
      <c r="C272" s="197" t="s">
        <v>379</v>
      </c>
      <c r="D272" s="133">
        <v>992</v>
      </c>
      <c r="E272" s="133">
        <v>13</v>
      </c>
      <c r="F272" s="121" t="s">
        <v>59</v>
      </c>
      <c r="G272" s="121" t="s">
        <v>376</v>
      </c>
      <c r="H272" s="133"/>
      <c r="I272" s="122">
        <f>I273</f>
        <v>1680</v>
      </c>
      <c r="J272" s="139"/>
    </row>
    <row r="273" spans="2:10" s="118" customFormat="1" ht="56.25" customHeight="1">
      <c r="B273" s="138"/>
      <c r="C273" s="197" t="s">
        <v>380</v>
      </c>
      <c r="D273" s="133">
        <v>992</v>
      </c>
      <c r="E273" s="133">
        <v>13</v>
      </c>
      <c r="F273" s="121" t="s">
        <v>59</v>
      </c>
      <c r="G273" s="121" t="s">
        <v>377</v>
      </c>
      <c r="H273" s="133"/>
      <c r="I273" s="122">
        <f>I274</f>
        <v>1680</v>
      </c>
      <c r="J273" s="139"/>
    </row>
    <row r="274" spans="2:10" s="118" customFormat="1" ht="60.75" customHeight="1">
      <c r="B274" s="138"/>
      <c r="C274" s="197" t="s">
        <v>381</v>
      </c>
      <c r="D274" s="133">
        <v>992</v>
      </c>
      <c r="E274" s="133">
        <v>13</v>
      </c>
      <c r="F274" s="121" t="s">
        <v>59</v>
      </c>
      <c r="G274" s="121" t="s">
        <v>377</v>
      </c>
      <c r="H274" s="133">
        <v>700</v>
      </c>
      <c r="I274" s="122">
        <f>800+880</f>
        <v>1680</v>
      </c>
      <c r="J274" s="139"/>
    </row>
    <row r="275" spans="2:10" s="118" customFormat="1" ht="28.5" customHeight="1">
      <c r="B275" s="138"/>
      <c r="C275" s="197"/>
      <c r="D275" s="133"/>
      <c r="E275" s="133"/>
      <c r="F275" s="121"/>
      <c r="G275" s="121"/>
      <c r="H275" s="133"/>
      <c r="I275" s="122"/>
      <c r="J275" s="139"/>
    </row>
    <row r="276" spans="2:10" s="118" customFormat="1" ht="15" customHeight="1" hidden="1">
      <c r="B276" s="197"/>
      <c r="C276" s="197"/>
      <c r="D276" s="139"/>
      <c r="E276" s="139"/>
      <c r="F276" s="139"/>
      <c r="G276" s="139"/>
      <c r="H276" s="139"/>
      <c r="I276" s="139"/>
      <c r="J276" s="139"/>
    </row>
    <row r="277" spans="2:10" s="118" customFormat="1" ht="18.75">
      <c r="B277" s="139"/>
      <c r="C277" s="235" t="s">
        <v>487</v>
      </c>
      <c r="D277" s="235"/>
      <c r="E277" s="235"/>
      <c r="F277" s="235"/>
      <c r="G277" s="235"/>
      <c r="H277" s="235"/>
      <c r="I277" s="235"/>
      <c r="J277" s="139"/>
    </row>
    <row r="278" spans="2:9" s="118" customFormat="1" ht="18.75">
      <c r="B278" s="200"/>
      <c r="C278" s="235" t="s">
        <v>23</v>
      </c>
      <c r="D278" s="235"/>
      <c r="E278" s="235"/>
      <c r="F278" s="235"/>
      <c r="G278" s="201"/>
      <c r="H278" s="201"/>
      <c r="I278" s="58"/>
    </row>
    <row r="279" spans="2:9" s="118" customFormat="1" ht="19.5" customHeight="1">
      <c r="B279" s="123"/>
      <c r="C279" s="199" t="s">
        <v>37</v>
      </c>
      <c r="D279" s="199"/>
      <c r="E279" s="169"/>
      <c r="F279" s="202"/>
      <c r="G279" s="58"/>
      <c r="H279" s="254" t="s">
        <v>488</v>
      </c>
      <c r="I279" s="255"/>
    </row>
    <row r="280" ht="18.75">
      <c r="A280" s="76"/>
    </row>
    <row r="281" spans="1:5" ht="18.75">
      <c r="A281" s="76"/>
      <c r="C281" s="76"/>
      <c r="D281" s="76"/>
      <c r="E281" s="76"/>
    </row>
    <row r="282" spans="1:5" ht="18.75">
      <c r="A282" s="76"/>
      <c r="C282" s="76"/>
      <c r="D282" s="76"/>
      <c r="E282" s="76"/>
    </row>
    <row r="283" spans="1:5" ht="18.75">
      <c r="A283" s="76"/>
      <c r="C283" s="76"/>
      <c r="D283" s="76"/>
      <c r="E283" s="76"/>
    </row>
    <row r="284" spans="1:5" ht="18.75">
      <c r="A284" s="76"/>
      <c r="C284" s="76"/>
      <c r="D284" s="76"/>
      <c r="E284" s="76"/>
    </row>
    <row r="285" spans="1:5" ht="18.75">
      <c r="A285" s="76"/>
      <c r="C285" s="76"/>
      <c r="D285" s="76"/>
      <c r="E285" s="76"/>
    </row>
    <row r="286" spans="1:5" ht="18.75">
      <c r="A286" s="76"/>
      <c r="C286" s="76"/>
      <c r="D286" s="76"/>
      <c r="E286" s="76"/>
    </row>
    <row r="287" spans="1:5" ht="18.75">
      <c r="A287" s="76"/>
      <c r="C287" s="76"/>
      <c r="D287" s="76"/>
      <c r="E287" s="76"/>
    </row>
    <row r="288" spans="1:5" ht="18.75">
      <c r="A288" s="76"/>
      <c r="C288" s="76"/>
      <c r="D288" s="76"/>
      <c r="E288" s="76"/>
    </row>
    <row r="289" spans="1:5" ht="18.75">
      <c r="A289" s="76"/>
      <c r="C289" s="76"/>
      <c r="D289" s="76"/>
      <c r="E289" s="76"/>
    </row>
    <row r="290" spans="1:5" ht="18.75">
      <c r="A290" s="76"/>
      <c r="C290" s="76"/>
      <c r="D290" s="76"/>
      <c r="E290" s="76"/>
    </row>
    <row r="291" spans="1:5" ht="18.75">
      <c r="A291" s="76"/>
      <c r="C291" s="76"/>
      <c r="D291" s="76"/>
      <c r="E291" s="76"/>
    </row>
    <row r="292" spans="1:5" ht="18.75">
      <c r="A292" s="76"/>
      <c r="C292" s="76"/>
      <c r="D292" s="76"/>
      <c r="E292" s="76"/>
    </row>
    <row r="293" spans="1:5" ht="18.75">
      <c r="A293" s="76"/>
      <c r="C293" s="76"/>
      <c r="D293" s="76"/>
      <c r="E293" s="76"/>
    </row>
    <row r="294" spans="1:5" ht="18.75">
      <c r="A294" s="76"/>
      <c r="C294" s="76"/>
      <c r="D294" s="76"/>
      <c r="E294" s="76"/>
    </row>
    <row r="295" spans="1:5" ht="18.75">
      <c r="A295" s="76"/>
      <c r="C295" s="76"/>
      <c r="D295" s="76"/>
      <c r="E295" s="76"/>
    </row>
    <row r="296" spans="1:5" ht="18.75">
      <c r="A296" s="76"/>
      <c r="C296" s="76"/>
      <c r="D296" s="76"/>
      <c r="E296" s="76"/>
    </row>
    <row r="297" spans="1:5" ht="18.75">
      <c r="A297" s="76"/>
      <c r="C297" s="76"/>
      <c r="D297" s="76"/>
      <c r="E297" s="76"/>
    </row>
    <row r="298" spans="1:5" ht="18.75">
      <c r="A298" s="76"/>
      <c r="C298" s="76"/>
      <c r="D298" s="76"/>
      <c r="E298" s="76"/>
    </row>
    <row r="299" spans="1:5" ht="18.75">
      <c r="A299" s="76"/>
      <c r="C299" s="76"/>
      <c r="D299" s="76"/>
      <c r="E299" s="76"/>
    </row>
    <row r="300" spans="1:5" ht="18.75">
      <c r="A300" s="76"/>
      <c r="C300" s="76"/>
      <c r="D300" s="76"/>
      <c r="E300" s="76"/>
    </row>
    <row r="301" spans="1:5" ht="18.75">
      <c r="A301" s="76"/>
      <c r="C301" s="76"/>
      <c r="D301" s="76"/>
      <c r="E301" s="76"/>
    </row>
    <row r="302" spans="1:5" ht="18.75">
      <c r="A302" s="76"/>
      <c r="C302" s="76"/>
      <c r="D302" s="76"/>
      <c r="E302" s="76"/>
    </row>
    <row r="303" spans="1:5" ht="18.75">
      <c r="A303" s="76"/>
      <c r="C303" s="76"/>
      <c r="D303" s="76"/>
      <c r="E303" s="76"/>
    </row>
    <row r="304" spans="1:5" ht="18.75">
      <c r="A304" s="76"/>
      <c r="C304" s="76"/>
      <c r="D304" s="76"/>
      <c r="E304" s="76"/>
    </row>
    <row r="305" spans="1:5" ht="18.75">
      <c r="A305" s="76"/>
      <c r="C305" s="76"/>
      <c r="D305" s="76"/>
      <c r="E305" s="76"/>
    </row>
    <row r="306" spans="1:5" ht="18.75">
      <c r="A306" s="76"/>
      <c r="C306" s="76"/>
      <c r="D306" s="76"/>
      <c r="E306" s="76"/>
    </row>
    <row r="307" spans="1:5" ht="18.75">
      <c r="A307" s="76"/>
      <c r="C307" s="76"/>
      <c r="D307" s="76"/>
      <c r="E307" s="76"/>
    </row>
    <row r="308" spans="1:5" ht="18.75">
      <c r="A308" s="76"/>
      <c r="C308" s="76"/>
      <c r="D308" s="76"/>
      <c r="E308" s="76"/>
    </row>
    <row r="309" spans="1:5" ht="18.75">
      <c r="A309" s="76"/>
      <c r="C309" s="76"/>
      <c r="D309" s="76"/>
      <c r="E309" s="76"/>
    </row>
    <row r="310" spans="1:5" ht="18.75">
      <c r="A310" s="76"/>
      <c r="C310" s="76"/>
      <c r="D310" s="76"/>
      <c r="E310" s="76"/>
    </row>
    <row r="311" spans="1:5" ht="18.75">
      <c r="A311" s="76"/>
      <c r="C311" s="76"/>
      <c r="D311" s="76"/>
      <c r="E311" s="76"/>
    </row>
    <row r="312" spans="1:5" ht="18.75">
      <c r="A312" s="76"/>
      <c r="C312" s="76"/>
      <c r="D312" s="76"/>
      <c r="E312" s="76"/>
    </row>
    <row r="313" spans="1:5" ht="18.75">
      <c r="A313" s="76"/>
      <c r="C313" s="76"/>
      <c r="D313" s="76"/>
      <c r="E313" s="76"/>
    </row>
    <row r="314" spans="1:5" ht="18.75">
      <c r="A314" s="76"/>
      <c r="C314" s="76"/>
      <c r="D314" s="76"/>
      <c r="E314" s="76"/>
    </row>
    <row r="315" spans="1:5" ht="18.75">
      <c r="A315" s="76"/>
      <c r="C315" s="76"/>
      <c r="D315" s="76"/>
      <c r="E315" s="76"/>
    </row>
    <row r="316" spans="1:5" ht="18.75">
      <c r="A316" s="76"/>
      <c r="C316" s="76"/>
      <c r="D316" s="76"/>
      <c r="E316" s="76"/>
    </row>
    <row r="317" spans="1:5" ht="18.75">
      <c r="A317" s="76"/>
      <c r="C317" s="76"/>
      <c r="D317" s="76"/>
      <c r="E317" s="76"/>
    </row>
    <row r="318" spans="1:5" ht="18.75">
      <c r="A318" s="76"/>
      <c r="C318" s="76"/>
      <c r="D318" s="76"/>
      <c r="E318" s="76"/>
    </row>
    <row r="319" spans="1:5" ht="18.75">
      <c r="A319" s="76"/>
      <c r="C319" s="76"/>
      <c r="D319" s="76"/>
      <c r="E319" s="76"/>
    </row>
  </sheetData>
  <sheetProtection/>
  <autoFilter ref="A29:K268"/>
  <mergeCells count="30">
    <mergeCell ref="H279:I279"/>
    <mergeCell ref="D16:I16"/>
    <mergeCell ref="B27:B28"/>
    <mergeCell ref="C27:C28"/>
    <mergeCell ref="E27:H27"/>
    <mergeCell ref="I27:I28"/>
    <mergeCell ref="D23:I23"/>
    <mergeCell ref="D17:I17"/>
    <mergeCell ref="D19:I19"/>
    <mergeCell ref="D18:I18"/>
    <mergeCell ref="D20:I20"/>
    <mergeCell ref="C278:F278"/>
    <mergeCell ref="C25:I25"/>
    <mergeCell ref="D24:I24"/>
    <mergeCell ref="D10:I10"/>
    <mergeCell ref="D21:I21"/>
    <mergeCell ref="D15:I15"/>
    <mergeCell ref="D14:I14"/>
    <mergeCell ref="C277:I277"/>
    <mergeCell ref="D12:I12"/>
    <mergeCell ref="D22:I22"/>
    <mergeCell ref="D1:I1"/>
    <mergeCell ref="D2:I2"/>
    <mergeCell ref="D4:I4"/>
    <mergeCell ref="D5:I5"/>
    <mergeCell ref="D11:I11"/>
    <mergeCell ref="D6:I6"/>
    <mergeCell ref="D7:I7"/>
    <mergeCell ref="D8:I8"/>
    <mergeCell ref="D9:I9"/>
  </mergeCells>
  <printOptions/>
  <pageMargins left="0.7874015748031497" right="0.3937007874015748" top="0.7874015748031497" bottom="0.7874015748031497" header="0.31496062992125984" footer="0.31496062992125984"/>
  <pageSetup fitToHeight="0" fitToWidth="1" horizontalDpi="600" verticalDpi="600" orientation="portrait" paperSize="9" scale="94" r:id="rId1"/>
  <rowBreaks count="2" manualBreakCount="2">
    <brk id="34" min="1" max="8" man="1"/>
    <brk id="46" min="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47"/>
  <sheetViews>
    <sheetView zoomScalePageLayoutView="0" workbookViewId="0" topLeftCell="A11">
      <selection activeCell="B22" sqref="B22:C22"/>
    </sheetView>
  </sheetViews>
  <sheetFormatPr defaultColWidth="9.140625" defaultRowHeight="12.75"/>
  <cols>
    <col min="1" max="3" width="9.140625" style="81" customWidth="1"/>
    <col min="4" max="4" width="9.57421875" style="81" customWidth="1"/>
    <col min="5" max="5" width="0" style="81" hidden="1" customWidth="1"/>
    <col min="6" max="6" width="13.421875" style="81" customWidth="1"/>
    <col min="7" max="7" width="20.8515625" style="81" customWidth="1"/>
    <col min="8" max="8" width="12.140625" style="81" customWidth="1"/>
    <col min="9" max="9" width="20.28125" style="81" customWidth="1"/>
    <col min="10" max="12" width="0" style="81" hidden="1" customWidth="1"/>
    <col min="13" max="13" width="9.140625" style="81" customWidth="1"/>
    <col min="14" max="14" width="14.421875" style="81" bestFit="1" customWidth="1"/>
    <col min="15" max="16384" width="9.140625" style="81" customWidth="1"/>
  </cols>
  <sheetData>
    <row r="1" spans="6:9" s="61" customFormat="1" ht="18.75" hidden="1">
      <c r="F1" s="235" t="s">
        <v>243</v>
      </c>
      <c r="G1" s="235"/>
      <c r="H1" s="235"/>
      <c r="I1" s="235"/>
    </row>
    <row r="2" spans="6:9" s="61" customFormat="1" ht="18.75" hidden="1">
      <c r="F2" s="235" t="s">
        <v>35</v>
      </c>
      <c r="G2" s="235"/>
      <c r="H2" s="235"/>
      <c r="I2" s="235"/>
    </row>
    <row r="3" spans="6:9" s="61" customFormat="1" ht="18.75" hidden="1">
      <c r="F3" s="235" t="s">
        <v>23</v>
      </c>
      <c r="G3" s="235"/>
      <c r="H3" s="235"/>
      <c r="I3" s="235"/>
    </row>
    <row r="4" spans="6:9" s="61" customFormat="1" ht="18.75" hidden="1">
      <c r="F4" s="235" t="s">
        <v>36</v>
      </c>
      <c r="G4" s="235"/>
      <c r="H4" s="235"/>
      <c r="I4" s="235"/>
    </row>
    <row r="5" spans="6:9" s="61" customFormat="1" ht="18.75" hidden="1">
      <c r="F5" s="235" t="s">
        <v>245</v>
      </c>
      <c r="G5" s="235"/>
      <c r="H5" s="235"/>
      <c r="I5" s="235"/>
    </row>
    <row r="6" spans="6:9" s="61" customFormat="1" ht="18.75" hidden="1">
      <c r="F6" s="235" t="s">
        <v>243</v>
      </c>
      <c r="G6" s="235"/>
      <c r="H6" s="235"/>
      <c r="I6" s="235"/>
    </row>
    <row r="7" spans="6:9" s="61" customFormat="1" ht="18.75" hidden="1">
      <c r="F7" s="235" t="s">
        <v>35</v>
      </c>
      <c r="G7" s="235"/>
      <c r="H7" s="235"/>
      <c r="I7" s="235"/>
    </row>
    <row r="8" spans="6:9" s="61" customFormat="1" ht="18.75" hidden="1">
      <c r="F8" s="235" t="s">
        <v>23</v>
      </c>
      <c r="G8" s="235"/>
      <c r="H8" s="235"/>
      <c r="I8" s="235"/>
    </row>
    <row r="9" spans="6:9" s="61" customFormat="1" ht="18.75" hidden="1">
      <c r="F9" s="235" t="s">
        <v>36</v>
      </c>
      <c r="G9" s="235"/>
      <c r="H9" s="235"/>
      <c r="I9" s="235"/>
    </row>
    <row r="10" spans="6:9" s="61" customFormat="1" ht="18.75" hidden="1">
      <c r="F10" s="235" t="s">
        <v>288</v>
      </c>
      <c r="G10" s="235"/>
      <c r="H10" s="235"/>
      <c r="I10" s="235"/>
    </row>
    <row r="11" spans="6:9" s="61" customFormat="1" ht="18.75">
      <c r="F11" s="235" t="s">
        <v>475</v>
      </c>
      <c r="G11" s="235"/>
      <c r="H11" s="235"/>
      <c r="I11" s="235"/>
    </row>
    <row r="12" spans="6:9" s="61" customFormat="1" ht="18.75">
      <c r="F12" s="235" t="s">
        <v>35</v>
      </c>
      <c r="G12" s="235"/>
      <c r="H12" s="235"/>
      <c r="I12" s="235"/>
    </row>
    <row r="13" spans="6:9" s="61" customFormat="1" ht="18.75">
      <c r="F13" s="235" t="s">
        <v>23</v>
      </c>
      <c r="G13" s="235"/>
      <c r="H13" s="235"/>
      <c r="I13" s="235"/>
    </row>
    <row r="14" spans="6:9" s="61" customFormat="1" ht="18.75">
      <c r="F14" s="235" t="s">
        <v>278</v>
      </c>
      <c r="G14" s="235"/>
      <c r="H14" s="235"/>
      <c r="I14" s="235"/>
    </row>
    <row r="15" spans="6:9" s="61" customFormat="1" ht="18.75">
      <c r="F15" s="235" t="s">
        <v>480</v>
      </c>
      <c r="G15" s="235"/>
      <c r="H15" s="235"/>
      <c r="I15" s="235"/>
    </row>
    <row r="16" spans="6:9" ht="18" customHeight="1">
      <c r="F16" s="235" t="s">
        <v>467</v>
      </c>
      <c r="G16" s="235"/>
      <c r="H16" s="235"/>
      <c r="I16" s="235"/>
    </row>
    <row r="17" spans="6:9" ht="14.25" customHeight="1">
      <c r="F17" s="235" t="s">
        <v>35</v>
      </c>
      <c r="G17" s="235"/>
      <c r="H17" s="235"/>
      <c r="I17" s="235"/>
    </row>
    <row r="18" spans="6:9" ht="17.25" customHeight="1">
      <c r="F18" s="235" t="s">
        <v>23</v>
      </c>
      <c r="G18" s="235"/>
      <c r="H18" s="235"/>
      <c r="I18" s="235"/>
    </row>
    <row r="19" spans="6:9" ht="19.5" customHeight="1">
      <c r="F19" s="235" t="s">
        <v>36</v>
      </c>
      <c r="G19" s="235"/>
      <c r="H19" s="235"/>
      <c r="I19" s="235"/>
    </row>
    <row r="20" spans="6:9" ht="16.5" customHeight="1">
      <c r="F20" s="235" t="s">
        <v>460</v>
      </c>
      <c r="G20" s="235"/>
      <c r="H20" s="235"/>
      <c r="I20" s="235"/>
    </row>
    <row r="21" spans="6:9" ht="15.75" customHeight="1">
      <c r="F21" s="235" t="s">
        <v>233</v>
      </c>
      <c r="G21" s="235"/>
      <c r="H21" s="235"/>
      <c r="I21" s="235"/>
    </row>
    <row r="22" spans="6:9" ht="17.25" customHeight="1">
      <c r="F22" s="235" t="s">
        <v>23</v>
      </c>
      <c r="G22" s="235"/>
      <c r="H22" s="235"/>
      <c r="I22" s="235"/>
    </row>
    <row r="23" spans="6:9" ht="19.5" customHeight="1">
      <c r="F23" s="235" t="s">
        <v>37</v>
      </c>
      <c r="G23" s="235"/>
      <c r="H23" s="235"/>
      <c r="I23" s="235"/>
    </row>
    <row r="24" spans="6:9" ht="19.5" customHeight="1">
      <c r="F24" s="235" t="s">
        <v>481</v>
      </c>
      <c r="G24" s="235"/>
      <c r="H24" s="235"/>
      <c r="I24" s="235"/>
    </row>
    <row r="25" spans="1:17" ht="56.25" customHeight="1">
      <c r="A25" s="241" t="s">
        <v>417</v>
      </c>
      <c r="B25" s="241"/>
      <c r="C25" s="241"/>
      <c r="D25" s="241"/>
      <c r="E25" s="241"/>
      <c r="F25" s="241"/>
      <c r="G25" s="241"/>
      <c r="H25" s="241"/>
      <c r="I25" s="241"/>
      <c r="J25" s="82"/>
      <c r="K25" s="82"/>
      <c r="N25" s="83"/>
      <c r="O25" s="83"/>
      <c r="P25" s="83"/>
      <c r="Q25" s="83"/>
    </row>
    <row r="26" spans="1:17" ht="7.5" customHeight="1" thickBot="1">
      <c r="A26" s="58"/>
      <c r="B26" s="58"/>
      <c r="C26" s="58"/>
      <c r="D26" s="58"/>
      <c r="E26" s="58"/>
      <c r="F26" s="58"/>
      <c r="G26" s="58"/>
      <c r="H26" s="61"/>
      <c r="I26" s="61"/>
      <c r="J26" s="61"/>
      <c r="K26" s="61"/>
      <c r="N26" s="83"/>
      <c r="O26" s="83"/>
      <c r="P26" s="83"/>
      <c r="Q26" s="83"/>
    </row>
    <row r="27" spans="1:17" ht="18.75">
      <c r="A27" s="84" t="s">
        <v>136</v>
      </c>
      <c r="B27" s="85"/>
      <c r="C27" s="85"/>
      <c r="D27" s="86"/>
      <c r="E27" s="87"/>
      <c r="F27" s="85"/>
      <c r="G27" s="85"/>
      <c r="H27" s="86"/>
      <c r="I27" s="88"/>
      <c r="J27" s="89"/>
      <c r="K27" s="67"/>
      <c r="N27" s="83"/>
      <c r="O27" s="83"/>
      <c r="P27" s="83"/>
      <c r="Q27" s="83"/>
    </row>
    <row r="28" spans="1:17" ht="18.75">
      <c r="A28" s="90" t="s">
        <v>137</v>
      </c>
      <c r="B28" s="67"/>
      <c r="C28" s="67"/>
      <c r="D28" s="91"/>
      <c r="E28" s="92"/>
      <c r="F28" s="67"/>
      <c r="G28" s="67"/>
      <c r="H28" s="91"/>
      <c r="I28" s="93"/>
      <c r="J28" s="91"/>
      <c r="K28" s="67"/>
      <c r="N28" s="83"/>
      <c r="O28" s="83"/>
      <c r="P28" s="83"/>
      <c r="Q28" s="83"/>
    </row>
    <row r="29" spans="1:11" ht="18.75">
      <c r="A29" s="90" t="s">
        <v>138</v>
      </c>
      <c r="B29" s="67"/>
      <c r="C29" s="67"/>
      <c r="D29" s="91"/>
      <c r="E29" s="92"/>
      <c r="F29" s="67"/>
      <c r="G29" s="67"/>
      <c r="H29" s="91"/>
      <c r="I29" s="94" t="s">
        <v>139</v>
      </c>
      <c r="J29" s="91"/>
      <c r="K29" s="67"/>
    </row>
    <row r="30" spans="1:11" ht="18.75">
      <c r="A30" s="90" t="s">
        <v>140</v>
      </c>
      <c r="B30" s="67"/>
      <c r="C30" s="67"/>
      <c r="D30" s="91"/>
      <c r="E30" s="92"/>
      <c r="F30" s="278" t="s">
        <v>141</v>
      </c>
      <c r="G30" s="278"/>
      <c r="H30" s="270"/>
      <c r="I30" s="94" t="s">
        <v>142</v>
      </c>
      <c r="J30" s="91"/>
      <c r="K30" s="67"/>
    </row>
    <row r="31" spans="1:11" ht="18.75">
      <c r="A31" s="90" t="s">
        <v>143</v>
      </c>
      <c r="B31" s="67"/>
      <c r="C31" s="67"/>
      <c r="D31" s="91"/>
      <c r="E31" s="92"/>
      <c r="F31" s="67"/>
      <c r="G31" s="67"/>
      <c r="H31" s="91"/>
      <c r="I31" s="93"/>
      <c r="J31" s="91"/>
      <c r="K31" s="67"/>
    </row>
    <row r="32" spans="1:11" ht="18.75">
      <c r="A32" s="90" t="s">
        <v>144</v>
      </c>
      <c r="B32" s="67"/>
      <c r="C32" s="67"/>
      <c r="D32" s="91"/>
      <c r="E32" s="92"/>
      <c r="F32" s="67"/>
      <c r="G32" s="67"/>
      <c r="H32" s="91"/>
      <c r="I32" s="93"/>
      <c r="J32" s="91"/>
      <c r="K32" s="67"/>
    </row>
    <row r="33" spans="1:11" ht="18.75">
      <c r="A33" s="90" t="s">
        <v>145</v>
      </c>
      <c r="B33" s="67"/>
      <c r="C33" s="67"/>
      <c r="D33" s="91"/>
      <c r="E33" s="92"/>
      <c r="F33" s="67"/>
      <c r="G33" s="67"/>
      <c r="H33" s="91"/>
      <c r="I33" s="93"/>
      <c r="J33" s="91"/>
      <c r="K33" s="67"/>
    </row>
    <row r="34" spans="1:11" ht="18" customHeight="1">
      <c r="A34" s="95" t="s">
        <v>146</v>
      </c>
      <c r="B34" s="96"/>
      <c r="C34" s="96"/>
      <c r="D34" s="97"/>
      <c r="E34" s="98"/>
      <c r="F34" s="96"/>
      <c r="G34" s="96"/>
      <c r="H34" s="97"/>
      <c r="I34" s="99"/>
      <c r="J34" s="97"/>
      <c r="K34" s="67"/>
    </row>
    <row r="35" spans="1:12" ht="52.5" customHeight="1">
      <c r="A35" s="262" t="s">
        <v>368</v>
      </c>
      <c r="B35" s="262"/>
      <c r="C35" s="262"/>
      <c r="D35" s="262"/>
      <c r="E35" s="65"/>
      <c r="F35" s="263" t="s">
        <v>369</v>
      </c>
      <c r="G35" s="264"/>
      <c r="H35" s="274"/>
      <c r="I35" s="66">
        <f>I36-I37</f>
        <v>0</v>
      </c>
      <c r="J35" s="79"/>
      <c r="K35" s="79"/>
      <c r="L35" s="80"/>
    </row>
    <row r="36" spans="1:12" ht="97.5" customHeight="1">
      <c r="A36" s="262" t="s">
        <v>484</v>
      </c>
      <c r="B36" s="262"/>
      <c r="C36" s="262"/>
      <c r="D36" s="262"/>
      <c r="E36" s="65"/>
      <c r="F36" s="263" t="s">
        <v>483</v>
      </c>
      <c r="G36" s="264"/>
      <c r="H36" s="265"/>
      <c r="I36" s="66">
        <v>880000</v>
      </c>
      <c r="J36" s="79"/>
      <c r="K36" s="79"/>
      <c r="L36" s="80"/>
    </row>
    <row r="37" spans="1:12" ht="97.5" customHeight="1">
      <c r="A37" s="262" t="s">
        <v>383</v>
      </c>
      <c r="B37" s="262"/>
      <c r="C37" s="262"/>
      <c r="D37" s="262"/>
      <c r="E37" s="65"/>
      <c r="F37" s="263" t="s">
        <v>373</v>
      </c>
      <c r="G37" s="264"/>
      <c r="H37" s="265"/>
      <c r="I37" s="66">
        <v>880000</v>
      </c>
      <c r="J37" s="79"/>
      <c r="K37" s="79"/>
      <c r="L37" s="80"/>
    </row>
    <row r="38" spans="1:12" ht="36.75" customHeight="1">
      <c r="A38" s="262" t="s">
        <v>147</v>
      </c>
      <c r="B38" s="262"/>
      <c r="C38" s="262"/>
      <c r="D38" s="262"/>
      <c r="E38" s="65"/>
      <c r="F38" s="263" t="s">
        <v>148</v>
      </c>
      <c r="G38" s="264"/>
      <c r="H38" s="274"/>
      <c r="I38" s="66">
        <f>I39+I40</f>
        <v>3317745.8999999985</v>
      </c>
      <c r="J38" s="79"/>
      <c r="K38" s="79"/>
      <c r="L38" s="80"/>
    </row>
    <row r="39" spans="1:14" ht="39.75" customHeight="1">
      <c r="A39" s="262" t="s">
        <v>149</v>
      </c>
      <c r="B39" s="262"/>
      <c r="C39" s="262"/>
      <c r="D39" s="262"/>
      <c r="E39" s="222"/>
      <c r="F39" s="264" t="s">
        <v>150</v>
      </c>
      <c r="G39" s="264"/>
      <c r="H39" s="265"/>
      <c r="I39" s="223">
        <v>-18201600</v>
      </c>
      <c r="J39" s="224"/>
      <c r="K39" s="225"/>
      <c r="L39" s="225"/>
      <c r="N39" s="226"/>
    </row>
    <row r="40" spans="1:14" ht="39.75" customHeight="1">
      <c r="A40" s="262" t="s">
        <v>151</v>
      </c>
      <c r="B40" s="262"/>
      <c r="C40" s="262"/>
      <c r="D40" s="262"/>
      <c r="E40" s="222"/>
      <c r="F40" s="264" t="s">
        <v>152</v>
      </c>
      <c r="G40" s="264"/>
      <c r="H40" s="265"/>
      <c r="I40" s="223">
        <f>20639345.9+880000</f>
        <v>21519345.9</v>
      </c>
      <c r="J40" s="224"/>
      <c r="K40" s="225"/>
      <c r="L40" s="225"/>
      <c r="N40" s="226"/>
    </row>
    <row r="41" spans="1:11" ht="19.5" thickBot="1">
      <c r="A41" s="266" t="s">
        <v>370</v>
      </c>
      <c r="B41" s="266"/>
      <c r="C41" s="266"/>
      <c r="D41" s="266"/>
      <c r="E41" s="222"/>
      <c r="F41" s="267" t="s">
        <v>371</v>
      </c>
      <c r="G41" s="267"/>
      <c r="H41" s="268"/>
      <c r="I41" s="275">
        <f>I39+I40</f>
        <v>3317745.8999999985</v>
      </c>
      <c r="J41" s="89"/>
      <c r="K41" s="67"/>
    </row>
    <row r="42" spans="1:11" ht="19.5" thickBot="1">
      <c r="A42" s="266"/>
      <c r="B42" s="266"/>
      <c r="C42" s="266"/>
      <c r="D42" s="266"/>
      <c r="E42" s="67" t="s">
        <v>153</v>
      </c>
      <c r="F42" s="269"/>
      <c r="G42" s="269"/>
      <c r="H42" s="270"/>
      <c r="I42" s="276"/>
      <c r="J42" s="227"/>
      <c r="K42" s="221"/>
    </row>
    <row r="43" spans="1:11" ht="19.5" thickBot="1">
      <c r="A43" s="266"/>
      <c r="B43" s="266"/>
      <c r="C43" s="266"/>
      <c r="D43" s="266"/>
      <c r="E43" s="228" t="s">
        <v>154</v>
      </c>
      <c r="F43" s="271"/>
      <c r="G43" s="271"/>
      <c r="H43" s="272"/>
      <c r="I43" s="277"/>
      <c r="J43" s="229"/>
      <c r="K43" s="221"/>
    </row>
    <row r="44" spans="1:11" ht="5.25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</row>
    <row r="45" spans="1:11" ht="18.75">
      <c r="A45" s="58" t="s">
        <v>38</v>
      </c>
      <c r="B45" s="114"/>
      <c r="C45" s="114"/>
      <c r="D45" s="114"/>
      <c r="E45" s="114"/>
      <c r="F45" s="114"/>
      <c r="G45" s="58"/>
      <c r="H45" s="115"/>
      <c r="I45" s="115"/>
      <c r="J45" s="61"/>
      <c r="K45" s="61"/>
    </row>
    <row r="46" spans="1:21" ht="18.75">
      <c r="A46" s="67" t="s">
        <v>23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116"/>
      <c r="M46" s="116"/>
      <c r="N46" s="116"/>
      <c r="O46" s="116"/>
      <c r="P46" s="116"/>
      <c r="Q46" s="116"/>
      <c r="R46" s="116"/>
      <c r="S46" s="116"/>
      <c r="T46" s="116"/>
      <c r="U46" s="116"/>
    </row>
    <row r="47" spans="1:9" ht="17.25" customHeight="1">
      <c r="A47" s="61" t="s">
        <v>37</v>
      </c>
      <c r="B47" s="61"/>
      <c r="C47" s="61"/>
      <c r="D47" s="61"/>
      <c r="E47" s="61"/>
      <c r="F47" s="61"/>
      <c r="G47" s="273" t="s">
        <v>476</v>
      </c>
      <c r="H47" s="273"/>
      <c r="I47" s="273"/>
    </row>
  </sheetData>
  <sheetProtection/>
  <mergeCells count="42">
    <mergeCell ref="F8:I8"/>
    <mergeCell ref="F9:I9"/>
    <mergeCell ref="F10:I10"/>
    <mergeCell ref="F12:I12"/>
    <mergeCell ref="F11:I11"/>
    <mergeCell ref="F35:H35"/>
    <mergeCell ref="F20:I20"/>
    <mergeCell ref="F24:I24"/>
    <mergeCell ref="F30:H30"/>
    <mergeCell ref="F14:I14"/>
    <mergeCell ref="F15:I15"/>
    <mergeCell ref="F21:I21"/>
    <mergeCell ref="F17:I17"/>
    <mergeCell ref="F19:I19"/>
    <mergeCell ref="G47:I47"/>
    <mergeCell ref="F37:H37"/>
    <mergeCell ref="F38:H38"/>
    <mergeCell ref="F22:I22"/>
    <mergeCell ref="I41:I43"/>
    <mergeCell ref="A25:I25"/>
    <mergeCell ref="A39:D39"/>
    <mergeCell ref="A40:D40"/>
    <mergeCell ref="A41:D43"/>
    <mergeCell ref="F39:H39"/>
    <mergeCell ref="F40:H40"/>
    <mergeCell ref="F41:H43"/>
    <mergeCell ref="A38:D38"/>
    <mergeCell ref="A37:D37"/>
    <mergeCell ref="A35:D35"/>
    <mergeCell ref="F23:I23"/>
    <mergeCell ref="A36:D36"/>
    <mergeCell ref="F36:H36"/>
    <mergeCell ref="F1:I1"/>
    <mergeCell ref="F2:I2"/>
    <mergeCell ref="F3:I3"/>
    <mergeCell ref="F4:I4"/>
    <mergeCell ref="F5:I5"/>
    <mergeCell ref="F18:I18"/>
    <mergeCell ref="F13:I13"/>
    <mergeCell ref="F16:I16"/>
    <mergeCell ref="F6:I6"/>
    <mergeCell ref="F7:I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I33"/>
  <sheetViews>
    <sheetView zoomScalePageLayoutView="0" workbookViewId="0" topLeftCell="A1">
      <selection activeCell="B22" sqref="B22:C22"/>
    </sheetView>
  </sheetViews>
  <sheetFormatPr defaultColWidth="9.140625" defaultRowHeight="12.75"/>
  <cols>
    <col min="1" max="1" width="5.28125" style="0" customWidth="1"/>
    <col min="2" max="2" width="36.8515625" style="0" customWidth="1"/>
    <col min="3" max="3" width="35.8515625" style="0" customWidth="1"/>
    <col min="4" max="4" width="16.57421875" style="0" customWidth="1"/>
  </cols>
  <sheetData>
    <row r="1" spans="3:4" ht="18.75">
      <c r="C1" s="5" t="s">
        <v>372</v>
      </c>
      <c r="D1" s="5"/>
    </row>
    <row r="2" spans="3:4" ht="18.75">
      <c r="C2" s="5" t="s">
        <v>35</v>
      </c>
      <c r="D2" s="5"/>
    </row>
    <row r="3" spans="3:4" ht="18.75">
      <c r="C3" s="279" t="s">
        <v>23</v>
      </c>
      <c r="D3" s="279"/>
    </row>
    <row r="4" spans="3:4" ht="18.75">
      <c r="C4" s="5" t="s">
        <v>37</v>
      </c>
      <c r="D4" s="5"/>
    </row>
    <row r="5" spans="3:4" ht="18.75">
      <c r="C5" s="5" t="s">
        <v>480</v>
      </c>
      <c r="D5" s="5"/>
    </row>
    <row r="6" spans="3:4" ht="21.75" customHeight="1">
      <c r="C6" s="5" t="s">
        <v>473</v>
      </c>
      <c r="D6" s="5"/>
    </row>
    <row r="7" spans="3:4" ht="19.5" customHeight="1">
      <c r="C7" s="5" t="s">
        <v>35</v>
      </c>
      <c r="D7" s="5"/>
    </row>
    <row r="8" spans="3:4" ht="19.5" customHeight="1">
      <c r="C8" s="279" t="s">
        <v>23</v>
      </c>
      <c r="D8" s="279"/>
    </row>
    <row r="9" spans="3:4" ht="17.25" customHeight="1">
      <c r="C9" s="5" t="s">
        <v>36</v>
      </c>
      <c r="D9" s="5"/>
    </row>
    <row r="10" spans="3:4" ht="18" customHeight="1">
      <c r="C10" s="5" t="s">
        <v>460</v>
      </c>
      <c r="D10" s="5"/>
    </row>
    <row r="11" spans="3:4" ht="19.5" customHeight="1">
      <c r="C11" s="5" t="s">
        <v>235</v>
      </c>
      <c r="D11" s="5"/>
    </row>
    <row r="12" spans="3:4" ht="21.75" customHeight="1">
      <c r="C12" s="279" t="s">
        <v>23</v>
      </c>
      <c r="D12" s="279"/>
    </row>
    <row r="13" spans="3:4" ht="19.5" customHeight="1">
      <c r="C13" s="5" t="s">
        <v>37</v>
      </c>
      <c r="D13" s="5"/>
    </row>
    <row r="14" spans="3:4" ht="18.75" customHeight="1">
      <c r="C14" s="5" t="s">
        <v>482</v>
      </c>
      <c r="D14" s="5"/>
    </row>
    <row r="15" spans="1:9" ht="44.25" customHeight="1">
      <c r="A15" s="284" t="s">
        <v>418</v>
      </c>
      <c r="B15" s="284"/>
      <c r="C15" s="284"/>
      <c r="D15" s="284"/>
      <c r="E15" s="12"/>
      <c r="F15" s="12"/>
      <c r="G15" s="12"/>
      <c r="H15" s="12"/>
      <c r="I15" s="12"/>
    </row>
    <row r="16" spans="1:4" ht="19.5" thickBot="1">
      <c r="A16" s="3"/>
      <c r="B16" s="21"/>
      <c r="C16" s="21"/>
      <c r="D16" s="22" t="s">
        <v>391</v>
      </c>
    </row>
    <row r="17" spans="1:4" ht="45" customHeight="1" thickBot="1">
      <c r="A17" s="23" t="s">
        <v>155</v>
      </c>
      <c r="B17" s="282" t="s">
        <v>385</v>
      </c>
      <c r="C17" s="283"/>
      <c r="D17" s="24" t="s">
        <v>182</v>
      </c>
    </row>
    <row r="18" spans="1:4" ht="42.75" customHeight="1">
      <c r="A18" s="21" t="s">
        <v>56</v>
      </c>
      <c r="B18" s="281" t="s">
        <v>386</v>
      </c>
      <c r="C18" s="281"/>
      <c r="D18" s="20">
        <v>0</v>
      </c>
    </row>
    <row r="19" spans="1:4" ht="18.75" customHeight="1">
      <c r="A19" s="27"/>
      <c r="B19" s="281" t="s">
        <v>183</v>
      </c>
      <c r="C19" s="281"/>
      <c r="D19" s="20"/>
    </row>
    <row r="20" spans="1:4" ht="18.75" customHeight="1">
      <c r="A20" s="27"/>
      <c r="B20" s="281" t="s">
        <v>184</v>
      </c>
      <c r="C20" s="281"/>
      <c r="D20" s="20">
        <v>0</v>
      </c>
    </row>
    <row r="21" spans="1:4" ht="18.75" customHeight="1">
      <c r="A21" s="27"/>
      <c r="B21" s="281" t="s">
        <v>185</v>
      </c>
      <c r="C21" s="281"/>
      <c r="D21" s="20">
        <v>0</v>
      </c>
    </row>
    <row r="22" spans="1:4" ht="74.25" customHeight="1">
      <c r="A22" s="21" t="s">
        <v>89</v>
      </c>
      <c r="B22" s="281" t="s">
        <v>187</v>
      </c>
      <c r="C22" s="281"/>
      <c r="D22" s="20">
        <v>0</v>
      </c>
    </row>
    <row r="23" spans="1:4" ht="18.75" customHeight="1">
      <c r="A23" s="27"/>
      <c r="B23" s="281" t="s">
        <v>183</v>
      </c>
      <c r="C23" s="281"/>
      <c r="D23" s="20">
        <v>0</v>
      </c>
    </row>
    <row r="24" spans="1:4" ht="20.25" customHeight="1">
      <c r="A24" s="70"/>
      <c r="B24" s="281" t="s">
        <v>184</v>
      </c>
      <c r="C24" s="281"/>
      <c r="D24" s="20">
        <v>880</v>
      </c>
    </row>
    <row r="25" spans="1:4" ht="20.25" customHeight="1">
      <c r="A25" s="70"/>
      <c r="B25" s="281" t="s">
        <v>185</v>
      </c>
      <c r="C25" s="281"/>
      <c r="D25" s="20">
        <v>880</v>
      </c>
    </row>
    <row r="26" spans="1:4" ht="40.5" customHeight="1">
      <c r="A26" s="21" t="s">
        <v>92</v>
      </c>
      <c r="B26" s="281" t="s">
        <v>186</v>
      </c>
      <c r="C26" s="281"/>
      <c r="D26" s="25">
        <v>0</v>
      </c>
    </row>
    <row r="27" spans="1:4" ht="20.25" customHeight="1">
      <c r="A27" s="70"/>
      <c r="B27" s="281" t="s">
        <v>183</v>
      </c>
      <c r="C27" s="281"/>
      <c r="D27" s="20"/>
    </row>
    <row r="28" spans="1:4" ht="20.25" customHeight="1">
      <c r="A28" s="70"/>
      <c r="B28" s="281" t="s">
        <v>184</v>
      </c>
      <c r="C28" s="281"/>
      <c r="D28" s="20">
        <v>0</v>
      </c>
    </row>
    <row r="29" spans="2:4" ht="20.25" customHeight="1">
      <c r="B29" s="281" t="s">
        <v>185</v>
      </c>
      <c r="C29" s="281"/>
      <c r="D29" s="20">
        <v>0</v>
      </c>
    </row>
    <row r="30" spans="2:3" ht="18" customHeight="1">
      <c r="B30" s="280"/>
      <c r="C30" s="280"/>
    </row>
    <row r="31" spans="1:9" ht="18.75">
      <c r="A31" s="2" t="s">
        <v>38</v>
      </c>
      <c r="B31" s="9"/>
      <c r="C31" s="9"/>
      <c r="D31" s="9"/>
      <c r="E31" s="9"/>
      <c r="F31" s="9"/>
      <c r="G31" s="7"/>
      <c r="H31" s="10"/>
      <c r="I31" s="10"/>
    </row>
    <row r="32" spans="1:9" ht="18.75">
      <c r="A32" s="8" t="s">
        <v>23</v>
      </c>
      <c r="B32" s="8"/>
      <c r="C32" s="8"/>
      <c r="D32" s="8"/>
      <c r="E32" s="8"/>
      <c r="F32" s="8"/>
      <c r="G32" s="8"/>
      <c r="H32" s="8"/>
      <c r="I32" s="8"/>
    </row>
    <row r="33" spans="1:6" ht="18.75">
      <c r="A33" s="6" t="s">
        <v>37</v>
      </c>
      <c r="B33" s="6"/>
      <c r="C33" s="6"/>
      <c r="D33" s="4" t="s">
        <v>476</v>
      </c>
      <c r="E33" s="4"/>
      <c r="F33" s="4"/>
    </row>
  </sheetData>
  <sheetProtection/>
  <mergeCells count="18">
    <mergeCell ref="B26:C26"/>
    <mergeCell ref="B27:C27"/>
    <mergeCell ref="B17:C17"/>
    <mergeCell ref="A15:D15"/>
    <mergeCell ref="B19:C19"/>
    <mergeCell ref="B20:C20"/>
    <mergeCell ref="B21:C21"/>
    <mergeCell ref="B22:C22"/>
    <mergeCell ref="C8:D8"/>
    <mergeCell ref="C12:D12"/>
    <mergeCell ref="C3:D3"/>
    <mergeCell ref="B30:C30"/>
    <mergeCell ref="B28:C28"/>
    <mergeCell ref="B29:C29"/>
    <mergeCell ref="B23:C23"/>
    <mergeCell ref="B18:C18"/>
    <mergeCell ref="B24:C24"/>
    <mergeCell ref="B25:C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H23"/>
  <sheetViews>
    <sheetView zoomScale="75" zoomScaleNormal="75" zoomScalePageLayoutView="0" workbookViewId="0" topLeftCell="A1">
      <selection activeCell="C22" sqref="C22"/>
    </sheetView>
  </sheetViews>
  <sheetFormatPr defaultColWidth="9.140625" defaultRowHeight="12.75"/>
  <cols>
    <col min="1" max="1" width="5.8515625" style="18" customWidth="1"/>
    <col min="2" max="2" width="13.7109375" style="18" customWidth="1"/>
    <col min="3" max="3" width="13.421875" style="18" customWidth="1"/>
    <col min="4" max="4" width="12.57421875" style="18" customWidth="1"/>
    <col min="5" max="5" width="14.140625" style="18" customWidth="1"/>
    <col min="6" max="6" width="15.57421875" style="18" customWidth="1"/>
    <col min="7" max="7" width="17.00390625" style="18" customWidth="1"/>
    <col min="8" max="8" width="11.00390625" style="18" customWidth="1"/>
    <col min="9" max="16384" width="9.140625" style="18" customWidth="1"/>
  </cols>
  <sheetData>
    <row r="1" spans="6:8" ht="18.75">
      <c r="F1" s="279" t="s">
        <v>430</v>
      </c>
      <c r="G1" s="280"/>
      <c r="H1" s="280"/>
    </row>
    <row r="2" spans="6:8" ht="18.75">
      <c r="F2" s="279" t="s">
        <v>35</v>
      </c>
      <c r="G2" s="280"/>
      <c r="H2" s="280"/>
    </row>
    <row r="3" spans="6:8" ht="18.75">
      <c r="F3" s="279" t="s">
        <v>23</v>
      </c>
      <c r="G3" s="280"/>
      <c r="H3" s="280"/>
    </row>
    <row r="4" spans="6:8" ht="18.75">
      <c r="F4" s="279" t="s">
        <v>36</v>
      </c>
      <c r="G4" s="280"/>
      <c r="H4" s="280"/>
    </row>
    <row r="5" spans="6:8" ht="18.75">
      <c r="F5" s="279" t="s">
        <v>460</v>
      </c>
      <c r="G5" s="280"/>
      <c r="H5" s="280"/>
    </row>
    <row r="6" spans="1:8" ht="59.25" customHeight="1">
      <c r="A6" s="284" t="s">
        <v>419</v>
      </c>
      <c r="B6" s="284"/>
      <c r="C6" s="284"/>
      <c r="D6" s="280"/>
      <c r="E6" s="280"/>
      <c r="F6" s="280"/>
      <c r="G6" s="280"/>
      <c r="H6" s="280"/>
    </row>
    <row r="7" spans="1:8" ht="40.5" customHeight="1">
      <c r="A7" s="285" t="s">
        <v>420</v>
      </c>
      <c r="B7" s="285"/>
      <c r="C7" s="285"/>
      <c r="D7" s="280"/>
      <c r="E7" s="280"/>
      <c r="F7" s="280"/>
      <c r="G7" s="280"/>
      <c r="H7" s="280"/>
    </row>
    <row r="8" spans="1:3" ht="14.25" customHeight="1" thickBot="1">
      <c r="A8" s="13"/>
      <c r="B8" s="13"/>
      <c r="C8" s="17"/>
    </row>
    <row r="9" spans="1:8" ht="55.5" customHeight="1">
      <c r="A9" s="287" t="s">
        <v>155</v>
      </c>
      <c r="B9" s="289" t="s">
        <v>176</v>
      </c>
      <c r="C9" s="289" t="s">
        <v>387</v>
      </c>
      <c r="D9" s="292" t="s">
        <v>179</v>
      </c>
      <c r="E9" s="289" t="s">
        <v>389</v>
      </c>
      <c r="F9" s="289"/>
      <c r="G9" s="289"/>
      <c r="H9" s="291"/>
    </row>
    <row r="10" spans="1:8" ht="100.5" customHeight="1">
      <c r="A10" s="288"/>
      <c r="B10" s="290"/>
      <c r="C10" s="290"/>
      <c r="D10" s="293"/>
      <c r="E10" s="31" t="s">
        <v>388</v>
      </c>
      <c r="F10" s="294" t="s">
        <v>390</v>
      </c>
      <c r="G10" s="295"/>
      <c r="H10" s="32" t="s">
        <v>177</v>
      </c>
    </row>
    <row r="11" spans="1:8" ht="15.75" customHeight="1">
      <c r="A11" s="33" t="s">
        <v>178</v>
      </c>
      <c r="B11" s="34" t="s">
        <v>178</v>
      </c>
      <c r="C11" s="34" t="s">
        <v>178</v>
      </c>
      <c r="D11" s="34" t="s">
        <v>178</v>
      </c>
      <c r="E11" s="34" t="s">
        <v>178</v>
      </c>
      <c r="F11" s="296" t="s">
        <v>178</v>
      </c>
      <c r="G11" s="297"/>
      <c r="H11" s="35" t="s">
        <v>178</v>
      </c>
    </row>
    <row r="12" spans="1:8" ht="15.75" customHeight="1" thickBot="1">
      <c r="A12" s="36"/>
      <c r="B12" s="37"/>
      <c r="C12" s="38"/>
      <c r="D12" s="39"/>
      <c r="E12" s="39"/>
      <c r="F12" s="298"/>
      <c r="G12" s="299"/>
      <c r="H12" s="40"/>
    </row>
    <row r="13" spans="1:8" ht="18.75">
      <c r="A13" s="26"/>
      <c r="B13" s="27"/>
      <c r="C13" s="26"/>
      <c r="D13" s="28"/>
      <c r="E13" s="28"/>
      <c r="F13" s="28"/>
      <c r="G13" s="28"/>
      <c r="H13" s="28"/>
    </row>
    <row r="14" spans="1:8" ht="56.25" customHeight="1">
      <c r="A14" s="285" t="s">
        <v>421</v>
      </c>
      <c r="B14" s="285"/>
      <c r="C14" s="285"/>
      <c r="D14" s="286"/>
      <c r="E14" s="286"/>
      <c r="F14" s="286"/>
      <c r="G14" s="286"/>
      <c r="H14" s="286"/>
    </row>
    <row r="15" spans="1:3" ht="18.75" customHeight="1" thickBot="1">
      <c r="A15" s="13"/>
      <c r="B15" s="13"/>
      <c r="C15" s="17"/>
    </row>
    <row r="16" spans="1:8" ht="27.75" customHeight="1">
      <c r="A16" s="287" t="s">
        <v>180</v>
      </c>
      <c r="B16" s="289"/>
      <c r="C16" s="311"/>
      <c r="D16" s="311"/>
      <c r="E16" s="312"/>
      <c r="F16" s="300" t="s">
        <v>181</v>
      </c>
      <c r="G16" s="301"/>
      <c r="H16" s="302"/>
    </row>
    <row r="17" spans="1:8" ht="40.5" customHeight="1">
      <c r="A17" s="288"/>
      <c r="B17" s="290"/>
      <c r="C17" s="290"/>
      <c r="D17" s="290"/>
      <c r="E17" s="313"/>
      <c r="F17" s="303"/>
      <c r="G17" s="304"/>
      <c r="H17" s="305"/>
    </row>
    <row r="18" spans="1:8" ht="46.5" customHeight="1" thickBot="1">
      <c r="A18" s="306" t="s">
        <v>392</v>
      </c>
      <c r="B18" s="307"/>
      <c r="C18" s="307"/>
      <c r="D18" s="307"/>
      <c r="E18" s="308"/>
      <c r="F18" s="309" t="s">
        <v>178</v>
      </c>
      <c r="G18" s="309"/>
      <c r="H18" s="310"/>
    </row>
    <row r="19" spans="1:8" ht="30" customHeight="1">
      <c r="A19" s="29"/>
      <c r="B19" s="11"/>
      <c r="C19" s="11"/>
      <c r="D19" s="11"/>
      <c r="E19" s="11"/>
      <c r="F19" s="30"/>
      <c r="G19" s="30"/>
      <c r="H19" s="30"/>
    </row>
    <row r="20" spans="1:6" ht="18.75" customHeight="1">
      <c r="A20" s="1"/>
      <c r="B20" s="14"/>
      <c r="C20" s="15"/>
      <c r="F20" s="19"/>
    </row>
    <row r="21" spans="1:3" ht="18.75">
      <c r="A21" s="7" t="s">
        <v>38</v>
      </c>
      <c r="B21" s="6"/>
      <c r="C21" s="6"/>
    </row>
    <row r="22" spans="1:3" ht="18" customHeight="1">
      <c r="A22" s="6" t="s">
        <v>23</v>
      </c>
      <c r="B22" s="6"/>
      <c r="C22" s="16"/>
    </row>
    <row r="23" spans="1:8" ht="18.75">
      <c r="A23" s="6" t="s">
        <v>37</v>
      </c>
      <c r="B23" s="6"/>
      <c r="H23" s="16" t="s">
        <v>322</v>
      </c>
    </row>
  </sheetData>
  <sheetProtection/>
  <mergeCells count="20">
    <mergeCell ref="F12:G12"/>
    <mergeCell ref="F16:H17"/>
    <mergeCell ref="A18:E18"/>
    <mergeCell ref="F18:H18"/>
    <mergeCell ref="A16:E17"/>
    <mergeCell ref="F1:H1"/>
    <mergeCell ref="F2:H2"/>
    <mergeCell ref="F3:H3"/>
    <mergeCell ref="F4:H4"/>
    <mergeCell ref="F5:H5"/>
    <mergeCell ref="A7:H7"/>
    <mergeCell ref="A6:H6"/>
    <mergeCell ref="A14:H14"/>
    <mergeCell ref="A9:A10"/>
    <mergeCell ref="B9:B10"/>
    <mergeCell ref="C9:C10"/>
    <mergeCell ref="E9:H9"/>
    <mergeCell ref="D9:D10"/>
    <mergeCell ref="F10:G10"/>
    <mergeCell ref="F11:G11"/>
  </mergeCells>
  <printOptions/>
  <pageMargins left="0.7874015748031497" right="0.3937007874015748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G27"/>
  <sheetViews>
    <sheetView zoomScalePageLayoutView="0" workbookViewId="0" topLeftCell="A1">
      <selection activeCell="C22" sqref="C22"/>
    </sheetView>
  </sheetViews>
  <sheetFormatPr defaultColWidth="8.8515625" defaultRowHeight="12.75"/>
  <cols>
    <col min="1" max="2" width="8.8515625" style="6" customWidth="1"/>
    <col min="3" max="3" width="15.421875" style="6" customWidth="1"/>
    <col min="4" max="4" width="12.7109375" style="6" bestFit="1" customWidth="1"/>
    <col min="5" max="6" width="8.8515625" style="6" customWidth="1"/>
    <col min="7" max="7" width="13.7109375" style="6" customWidth="1"/>
    <col min="8" max="16384" width="8.8515625" style="6" customWidth="1"/>
  </cols>
  <sheetData>
    <row r="1" ht="18.75">
      <c r="D1" s="6" t="s">
        <v>431</v>
      </c>
    </row>
    <row r="2" spans="1:6" ht="18.75">
      <c r="A2" s="8"/>
      <c r="B2" s="8"/>
      <c r="C2" s="8"/>
      <c r="D2" s="8" t="s">
        <v>343</v>
      </c>
      <c r="E2" s="8"/>
      <c r="F2" s="8"/>
    </row>
    <row r="3" spans="1:6" ht="15.75" customHeight="1">
      <c r="A3" s="8"/>
      <c r="B3" s="314"/>
      <c r="C3" s="314"/>
      <c r="D3" s="62" t="s">
        <v>23</v>
      </c>
      <c r="E3" s="8"/>
      <c r="F3" s="8"/>
    </row>
    <row r="4" spans="1:6" ht="18.75">
      <c r="A4" s="8"/>
      <c r="B4" s="314"/>
      <c r="C4" s="314"/>
      <c r="D4" s="62" t="s">
        <v>332</v>
      </c>
      <c r="E4" s="8"/>
      <c r="F4" s="8"/>
    </row>
    <row r="5" spans="1:6" ht="18.75">
      <c r="A5" s="8"/>
      <c r="B5" s="314"/>
      <c r="C5" s="314"/>
      <c r="D5" s="62" t="s">
        <v>460</v>
      </c>
      <c r="E5" s="8"/>
      <c r="F5" s="8"/>
    </row>
    <row r="6" spans="1:6" ht="18.75">
      <c r="A6" s="8"/>
      <c r="B6" s="8"/>
      <c r="C6" s="8"/>
      <c r="D6" s="62"/>
      <c r="E6" s="8"/>
      <c r="F6" s="8"/>
    </row>
    <row r="7" spans="1:7" ht="60.75" customHeight="1">
      <c r="A7" s="284" t="s">
        <v>422</v>
      </c>
      <c r="B7" s="284"/>
      <c r="C7" s="284"/>
      <c r="D7" s="284"/>
      <c r="E7" s="284"/>
      <c r="F7" s="284"/>
      <c r="G7" s="284"/>
    </row>
    <row r="8" spans="1:7" ht="18.75">
      <c r="A8" s="3"/>
      <c r="B8" s="3"/>
      <c r="C8" s="3"/>
      <c r="D8" s="3"/>
      <c r="E8" s="3"/>
      <c r="F8" s="3"/>
      <c r="G8" s="47"/>
    </row>
    <row r="9" spans="1:7" ht="18.75">
      <c r="A9" s="315" t="s">
        <v>333</v>
      </c>
      <c r="B9" s="315"/>
      <c r="C9" s="315"/>
      <c r="D9" s="315"/>
      <c r="E9" s="315"/>
      <c r="F9" s="315" t="s">
        <v>6</v>
      </c>
      <c r="G9" s="315"/>
    </row>
    <row r="10" spans="1:7" ht="18.75">
      <c r="A10" s="315">
        <v>1</v>
      </c>
      <c r="B10" s="315"/>
      <c r="C10" s="315"/>
      <c r="D10" s="315"/>
      <c r="E10" s="315"/>
      <c r="F10" s="315">
        <v>2</v>
      </c>
      <c r="G10" s="315"/>
    </row>
    <row r="11" spans="1:7" ht="18.75">
      <c r="A11" s="318" t="s">
        <v>334</v>
      </c>
      <c r="B11" s="318"/>
      <c r="C11" s="318"/>
      <c r="D11" s="318"/>
      <c r="E11" s="318"/>
      <c r="F11" s="319">
        <v>0</v>
      </c>
      <c r="G11" s="319"/>
    </row>
    <row r="12" spans="1:7" ht="18.75">
      <c r="A12" s="47"/>
      <c r="B12" s="47"/>
      <c r="C12" s="47"/>
      <c r="D12" s="47"/>
      <c r="E12" s="47"/>
      <c r="F12" s="63"/>
      <c r="G12" s="63"/>
    </row>
    <row r="13" spans="1:7" ht="43.5" customHeight="1">
      <c r="A13" s="316" t="s">
        <v>335</v>
      </c>
      <c r="B13" s="316"/>
      <c r="C13" s="316"/>
      <c r="D13" s="316"/>
      <c r="E13" s="316"/>
      <c r="F13" s="320">
        <v>0</v>
      </c>
      <c r="G13" s="320"/>
    </row>
    <row r="14" spans="1:7" ht="63" customHeight="1">
      <c r="A14" s="47"/>
      <c r="B14" s="47"/>
      <c r="C14" s="47"/>
      <c r="D14" s="47"/>
      <c r="E14" s="47"/>
      <c r="F14" s="47"/>
      <c r="G14" s="47"/>
    </row>
    <row r="15" spans="1:7" ht="60" customHeight="1">
      <c r="A15" s="316" t="s">
        <v>336</v>
      </c>
      <c r="B15" s="316"/>
      <c r="C15" s="316"/>
      <c r="D15" s="316"/>
      <c r="E15" s="316"/>
      <c r="F15" s="317" t="s">
        <v>322</v>
      </c>
      <c r="G15" s="317"/>
    </row>
    <row r="16" spans="1:7" ht="18.75">
      <c r="A16" s="47"/>
      <c r="B16" s="47"/>
      <c r="C16" s="47"/>
      <c r="D16" s="47"/>
      <c r="E16" s="47"/>
      <c r="F16" s="47"/>
      <c r="G16" s="47"/>
    </row>
    <row r="17" spans="1:7" ht="18.75">
      <c r="A17" s="47"/>
      <c r="B17" s="47"/>
      <c r="C17" s="47"/>
      <c r="D17" s="47"/>
      <c r="E17" s="47"/>
      <c r="F17" s="47"/>
      <c r="G17" s="47"/>
    </row>
    <row r="18" spans="1:7" ht="18.75">
      <c r="A18" s="47"/>
      <c r="B18" s="47"/>
      <c r="C18" s="47"/>
      <c r="D18" s="47"/>
      <c r="E18" s="47"/>
      <c r="F18" s="47"/>
      <c r="G18" s="47"/>
    </row>
    <row r="19" spans="1:7" ht="18.75">
      <c r="A19" s="47"/>
      <c r="B19" s="47"/>
      <c r="C19" s="47"/>
      <c r="D19" s="47"/>
      <c r="E19" s="47"/>
      <c r="F19" s="47"/>
      <c r="G19" s="47"/>
    </row>
    <row r="20" spans="1:7" ht="18.75">
      <c r="A20" s="47"/>
      <c r="B20" s="47"/>
      <c r="C20" s="47"/>
      <c r="D20" s="47"/>
      <c r="E20" s="47"/>
      <c r="F20" s="47"/>
      <c r="G20" s="47"/>
    </row>
    <row r="21" spans="1:7" ht="18.75">
      <c r="A21" s="47"/>
      <c r="B21" s="47"/>
      <c r="C21" s="47"/>
      <c r="D21" s="47"/>
      <c r="E21" s="47"/>
      <c r="F21" s="47"/>
      <c r="G21" s="47"/>
    </row>
    <row r="22" spans="1:7" ht="18.75">
      <c r="A22" s="47"/>
      <c r="B22" s="47"/>
      <c r="C22" s="47"/>
      <c r="D22" s="47"/>
      <c r="E22" s="47"/>
      <c r="F22" s="47"/>
      <c r="G22" s="47"/>
    </row>
    <row r="23" spans="1:7" ht="18.75">
      <c r="A23" s="47"/>
      <c r="B23" s="47"/>
      <c r="C23" s="47"/>
      <c r="D23" s="47"/>
      <c r="E23" s="47"/>
      <c r="F23" s="47"/>
      <c r="G23" s="47"/>
    </row>
    <row r="24" spans="1:7" ht="18.75">
      <c r="A24" s="47"/>
      <c r="B24" s="47"/>
      <c r="C24" s="47"/>
      <c r="D24" s="47"/>
      <c r="E24" s="47"/>
      <c r="F24" s="47"/>
      <c r="G24" s="47"/>
    </row>
    <row r="25" spans="1:7" ht="18.75">
      <c r="A25" s="47"/>
      <c r="B25" s="47"/>
      <c r="C25" s="47"/>
      <c r="D25" s="47"/>
      <c r="E25" s="47"/>
      <c r="F25" s="47"/>
      <c r="G25" s="47"/>
    </row>
    <row r="26" spans="1:7" ht="18.75">
      <c r="A26" s="47"/>
      <c r="B26" s="47"/>
      <c r="C26" s="47"/>
      <c r="D26" s="47"/>
      <c r="E26" s="47"/>
      <c r="F26" s="47"/>
      <c r="G26" s="47"/>
    </row>
    <row r="27" spans="1:7" ht="18.75">
      <c r="A27" s="47"/>
      <c r="B27" s="47"/>
      <c r="C27" s="47"/>
      <c r="D27" s="47"/>
      <c r="E27" s="47"/>
      <c r="F27" s="47"/>
      <c r="G27" s="47"/>
    </row>
  </sheetData>
  <sheetProtection/>
  <mergeCells count="14">
    <mergeCell ref="A15:E15"/>
    <mergeCell ref="F15:G15"/>
    <mergeCell ref="A10:E10"/>
    <mergeCell ref="F10:G10"/>
    <mergeCell ref="A11:E11"/>
    <mergeCell ref="F11:G11"/>
    <mergeCell ref="A13:E13"/>
    <mergeCell ref="F13:G13"/>
    <mergeCell ref="B3:C3"/>
    <mergeCell ref="B4:C4"/>
    <mergeCell ref="B5:C5"/>
    <mergeCell ref="A7:G7"/>
    <mergeCell ref="A9:E9"/>
    <mergeCell ref="F9:G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111</cp:lastModifiedBy>
  <cp:lastPrinted>2022-07-25T10:51:24Z</cp:lastPrinted>
  <dcterms:created xsi:type="dcterms:W3CDTF">2012-11-08T12:06:43Z</dcterms:created>
  <dcterms:modified xsi:type="dcterms:W3CDTF">2022-07-25T10:51:34Z</dcterms:modified>
  <cp:category/>
  <cp:version/>
  <cp:contentType/>
  <cp:contentStatus/>
</cp:coreProperties>
</file>